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Abril 2022\Presupuesto\Sede\"/>
    </mc:Choice>
  </mc:AlternateContent>
  <xr:revisionPtr revIDLastSave="0" documentId="8_{020CA585-E164-4750-BA11-87D335AAC2A9}" xr6:coauthVersionLast="47" xr6:coauthVersionMax="47" xr10:uidLastSave="{00000000-0000-0000-0000-000000000000}"/>
  <bookViews>
    <workbookView xWindow="5055" yWindow="315" windowWidth="14280" windowHeight="10590" xr2:uid="{8A5A2B39-B461-4502-BDC0-293E4026E597}"/>
  </bookViews>
  <sheets>
    <sheet name="P2 P Aprobado-Ejec 3O ABRIL 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'P2 P Aprobado-Ejec 3O ABRIL '!$A$1:$P$93</definedName>
    <definedName name="_xlnm.Print_Titles" localSheetId="0">'P2 P Aprobado-Ejec 3O ABRIL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  <c r="D12" i="2"/>
  <c r="E12" i="2"/>
  <c r="H12" i="2"/>
  <c r="H85" i="2" s="1"/>
  <c r="I12" i="2"/>
  <c r="I85" i="2" s="1"/>
  <c r="J12" i="2"/>
  <c r="K12" i="2"/>
  <c r="L12" i="2"/>
  <c r="L85" i="2" s="1"/>
  <c r="M12" i="2"/>
  <c r="M85" i="2" s="1"/>
  <c r="N12" i="2"/>
  <c r="O12" i="2"/>
  <c r="C13" i="2"/>
  <c r="C12" i="2" s="1"/>
  <c r="C85" i="2" s="1"/>
  <c r="D13" i="2"/>
  <c r="E13" i="2"/>
  <c r="F13" i="2"/>
  <c r="F12" i="2" s="1"/>
  <c r="G13" i="2"/>
  <c r="G12" i="2" s="1"/>
  <c r="D14" i="2"/>
  <c r="E14" i="2"/>
  <c r="P14" i="2" s="1"/>
  <c r="F14" i="2"/>
  <c r="G14" i="2"/>
  <c r="P15" i="2"/>
  <c r="P16" i="2"/>
  <c r="D17" i="2"/>
  <c r="E17" i="2"/>
  <c r="F17" i="2"/>
  <c r="P17" i="2" s="1"/>
  <c r="G17" i="2"/>
  <c r="B18" i="2"/>
  <c r="D18" i="2"/>
  <c r="H18" i="2"/>
  <c r="I18" i="2"/>
  <c r="J18" i="2"/>
  <c r="K18" i="2"/>
  <c r="K85" i="2" s="1"/>
  <c r="L18" i="2"/>
  <c r="M18" i="2"/>
  <c r="N18" i="2"/>
  <c r="O18" i="2"/>
  <c r="O85" i="2" s="1"/>
  <c r="D19" i="2"/>
  <c r="E19" i="2"/>
  <c r="E18" i="2" s="1"/>
  <c r="F19" i="2"/>
  <c r="P19" i="2" s="1"/>
  <c r="G19" i="2"/>
  <c r="G18" i="2" s="1"/>
  <c r="F20" i="2"/>
  <c r="P20" i="2"/>
  <c r="C21" i="2"/>
  <c r="C18" i="2" s="1"/>
  <c r="E21" i="2"/>
  <c r="F21" i="2"/>
  <c r="G21" i="2"/>
  <c r="P21" i="2"/>
  <c r="F22" i="2"/>
  <c r="P22" i="2"/>
  <c r="F23" i="2"/>
  <c r="P23" i="2" s="1"/>
  <c r="G23" i="2"/>
  <c r="E24" i="2"/>
  <c r="P24" i="2" s="1"/>
  <c r="F24" i="2"/>
  <c r="G24" i="2"/>
  <c r="F25" i="2"/>
  <c r="G25" i="2"/>
  <c r="P25" i="2"/>
  <c r="F26" i="2"/>
  <c r="P26" i="2"/>
  <c r="F27" i="2"/>
  <c r="P27" i="2" s="1"/>
  <c r="G27" i="2"/>
  <c r="B28" i="2"/>
  <c r="C28" i="2"/>
  <c r="D28" i="2"/>
  <c r="E28" i="2"/>
  <c r="H28" i="2"/>
  <c r="I28" i="2"/>
  <c r="J28" i="2"/>
  <c r="K28" i="2"/>
  <c r="L28" i="2"/>
  <c r="M28" i="2"/>
  <c r="N28" i="2"/>
  <c r="O28" i="2"/>
  <c r="F29" i="2"/>
  <c r="P29" i="2"/>
  <c r="F30" i="2"/>
  <c r="P30" i="2"/>
  <c r="F31" i="2"/>
  <c r="P31" i="2"/>
  <c r="P32" i="2"/>
  <c r="P33" i="2"/>
  <c r="P34" i="2"/>
  <c r="C35" i="2"/>
  <c r="F35" i="2"/>
  <c r="P35" i="2" s="1"/>
  <c r="G35" i="2"/>
  <c r="G28" i="2" s="1"/>
  <c r="P36" i="2"/>
  <c r="F37" i="2"/>
  <c r="F28" i="2" s="1"/>
  <c r="P28" i="2" s="1"/>
  <c r="P37" i="2"/>
  <c r="B38" i="2"/>
  <c r="H38" i="2"/>
  <c r="I38" i="2"/>
  <c r="J38" i="2"/>
  <c r="K38" i="2"/>
  <c r="L38" i="2"/>
  <c r="M38" i="2"/>
  <c r="N38" i="2"/>
  <c r="O38" i="2"/>
  <c r="D39" i="2"/>
  <c r="D38" i="2" s="1"/>
  <c r="E39" i="2"/>
  <c r="F39" i="2"/>
  <c r="F38" i="2" s="1"/>
  <c r="G39" i="2"/>
  <c r="G38" i="2" s="1"/>
  <c r="D40" i="2"/>
  <c r="E40" i="2"/>
  <c r="P40" i="2" s="1"/>
  <c r="F40" i="2"/>
  <c r="G40" i="2"/>
  <c r="P41" i="2"/>
  <c r="D42" i="2"/>
  <c r="P42" i="2" s="1"/>
  <c r="E42" i="2"/>
  <c r="E38" i="2" s="1"/>
  <c r="F42" i="2"/>
  <c r="G42" i="2"/>
  <c r="P43" i="2"/>
  <c r="P44" i="2"/>
  <c r="P45" i="2"/>
  <c r="C46" i="2"/>
  <c r="C38" i="2" s="1"/>
  <c r="D46" i="2"/>
  <c r="E46" i="2"/>
  <c r="F46" i="2"/>
  <c r="G46" i="2"/>
  <c r="P46" i="2"/>
  <c r="B47" i="2"/>
  <c r="C47" i="2"/>
  <c r="D47" i="2"/>
  <c r="P47" i="2" s="1"/>
  <c r="E47" i="2"/>
  <c r="F47" i="2"/>
  <c r="G47" i="2"/>
  <c r="H47" i="2"/>
  <c r="I47" i="2"/>
  <c r="J47" i="2"/>
  <c r="K47" i="2"/>
  <c r="L47" i="2"/>
  <c r="M47" i="2"/>
  <c r="P48" i="2"/>
  <c r="P49" i="2"/>
  <c r="P50" i="2"/>
  <c r="P51" i="2"/>
  <c r="P52" i="2"/>
  <c r="P53" i="2"/>
  <c r="B54" i="2"/>
  <c r="C54" i="2"/>
  <c r="D54" i="2"/>
  <c r="E54" i="2"/>
  <c r="P54" i="2" s="1"/>
  <c r="F54" i="2"/>
  <c r="G54" i="2"/>
  <c r="H54" i="2"/>
  <c r="I54" i="2"/>
  <c r="J54" i="2"/>
  <c r="K54" i="2"/>
  <c r="L54" i="2"/>
  <c r="M54" i="2"/>
  <c r="N54" i="2"/>
  <c r="O54" i="2"/>
  <c r="F55" i="2"/>
  <c r="P55" i="2"/>
  <c r="F56" i="2"/>
  <c r="P56" i="2"/>
  <c r="P57" i="2"/>
  <c r="P58" i="2"/>
  <c r="P59" i="2"/>
  <c r="F60" i="2"/>
  <c r="P60" i="2"/>
  <c r="P61" i="2"/>
  <c r="P62" i="2"/>
  <c r="P63" i="2"/>
  <c r="B64" i="2"/>
  <c r="C64" i="2"/>
  <c r="D64" i="2"/>
  <c r="F64" i="2"/>
  <c r="G64" i="2"/>
  <c r="H64" i="2"/>
  <c r="I64" i="2"/>
  <c r="J64" i="2"/>
  <c r="K64" i="2"/>
  <c r="L64" i="2"/>
  <c r="M64" i="2"/>
  <c r="O64" i="2"/>
  <c r="P65" i="2"/>
  <c r="E66" i="2"/>
  <c r="E64" i="2" s="1"/>
  <c r="P64" i="2" s="1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D82" i="2"/>
  <c r="P82" i="2"/>
  <c r="P84" i="2"/>
  <c r="B85" i="2"/>
  <c r="J85" i="2"/>
  <c r="N85" i="2"/>
  <c r="G85" i="2" l="1"/>
  <c r="P12" i="2"/>
  <c r="D85" i="2"/>
  <c r="E85" i="2"/>
  <c r="F18" i="2"/>
  <c r="F85" i="2" s="1"/>
  <c r="P39" i="2"/>
  <c r="P38" i="2" s="1"/>
  <c r="P13" i="2"/>
  <c r="P18" i="2" l="1"/>
  <c r="P85" i="2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<sst xmlns="http://schemas.openxmlformats.org/spreadsheetml/2006/main" count="106" uniqueCount="106">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</sst>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989135</xdr:colOff>
      <xdr:row>1</xdr:row>
      <xdr:rowOff>1</xdr:rowOff>
    </xdr:from>
    <xdr:ext cx="2298037" cy="1094329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C768FB7-0FB2-4946-BA92-B51357A53E6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535" y="190501"/>
          <a:ext cx="2298037" cy="10943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SUMEN%20FEBRERO%20PARA%20CONTA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esktop/desktop/reportes%20sigef/reporte%2031%20de%20marzo/IGP%2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solicitudes%20a%20la%20direccion%20financiera/LUISIK/CONTABILIDAD%20ABRIL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PORTE%20SIGEF%20PARA%20CONTABILIDAD%20ENERO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esktop/desktop/reportes%20sigef/reporte%2031%20de%20marzo/REPORTE%20FINANCIERO%2031%20MARZO%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NGADOS FEBRERO"/>
      <sheetName val="LIB. FEB.  2022"/>
    </sheetNames>
    <sheetDataSet>
      <sheetData sheetId="0">
        <row r="9">
          <cell r="D9">
            <v>54506027.07</v>
          </cell>
        </row>
        <row r="10">
          <cell r="D10">
            <v>4794000</v>
          </cell>
        </row>
        <row r="11">
          <cell r="D11">
            <v>8170771.2699999996</v>
          </cell>
        </row>
        <row r="13">
          <cell r="D13">
            <v>8250533.0499999998</v>
          </cell>
        </row>
        <row r="15">
          <cell r="D15">
            <v>92150</v>
          </cell>
        </row>
        <row r="18">
          <cell r="D18">
            <v>715253.14</v>
          </cell>
        </row>
        <row r="31">
          <cell r="D31">
            <v>100000</v>
          </cell>
        </row>
        <row r="32">
          <cell r="D32">
            <v>29369354</v>
          </cell>
        </row>
        <row r="33">
          <cell r="D33">
            <v>8538769.5399999991</v>
          </cell>
        </row>
        <row r="35">
          <cell r="D35">
            <v>25281964.66</v>
          </cell>
        </row>
        <row r="44">
          <cell r="D44">
            <v>807881.79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IGP 2"/>
      <sheetName val="LIBRAMIENTOS MARZO 2022"/>
      <sheetName val="NOTAS"/>
      <sheetName val="Definicion"/>
    </sheetNames>
    <sheetDataSet>
      <sheetData sheetId="0">
        <row r="9">
          <cell r="C9">
            <v>49707053.409999996</v>
          </cell>
        </row>
        <row r="10">
          <cell r="C10">
            <v>2257000</v>
          </cell>
        </row>
        <row r="11">
          <cell r="C11">
            <v>7452197.1399999997</v>
          </cell>
        </row>
        <row r="13">
          <cell r="C13">
            <v>9412928.6699999999</v>
          </cell>
        </row>
        <row r="14">
          <cell r="C14">
            <v>121114.89</v>
          </cell>
        </row>
        <row r="15">
          <cell r="C15">
            <v>85000</v>
          </cell>
        </row>
        <row r="16">
          <cell r="C16">
            <v>0</v>
          </cell>
        </row>
        <row r="17">
          <cell r="C17">
            <v>877960</v>
          </cell>
        </row>
        <row r="18">
          <cell r="C18">
            <v>1466357.08</v>
          </cell>
        </row>
        <row r="19">
          <cell r="C19">
            <v>1498159.74</v>
          </cell>
        </row>
        <row r="20">
          <cell r="C20">
            <v>528262.40000000002</v>
          </cell>
        </row>
        <row r="21">
          <cell r="C21">
            <v>203831.43</v>
          </cell>
        </row>
        <row r="23">
          <cell r="C23">
            <v>0</v>
          </cell>
        </row>
        <row r="24">
          <cell r="C24">
            <v>109740</v>
          </cell>
        </row>
        <row r="25">
          <cell r="C25">
            <v>0</v>
          </cell>
        </row>
        <row r="28">
          <cell r="C28">
            <v>269581.2</v>
          </cell>
        </row>
        <row r="29">
          <cell r="C29">
            <v>565677.63</v>
          </cell>
        </row>
        <row r="31">
          <cell r="C31">
            <v>9504574.4800000004</v>
          </cell>
        </row>
        <row r="32">
          <cell r="C32">
            <v>45011594.75</v>
          </cell>
        </row>
        <row r="33">
          <cell r="C33">
            <v>8538769.5399999991</v>
          </cell>
        </row>
        <row r="35">
          <cell r="C35">
            <v>25403029.66</v>
          </cell>
        </row>
        <row r="39">
          <cell r="C39">
            <v>173666.5</v>
          </cell>
        </row>
        <row r="40">
          <cell r="C40">
            <v>5001984.24</v>
          </cell>
        </row>
        <row r="42">
          <cell r="C42">
            <v>19040.009999999998</v>
          </cell>
        </row>
      </sheetData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MIENTOS 2022"/>
      <sheetName val="RePORTE DEL SIGEF "/>
      <sheetName val="Hoja1"/>
      <sheetName val="Definicion"/>
    </sheetNames>
    <sheetDataSet>
      <sheetData sheetId="0"/>
      <sheetData sheetId="1">
        <row r="9">
          <cell r="B9">
            <v>49771985.740000002</v>
          </cell>
        </row>
        <row r="10">
          <cell r="B10">
            <v>2236249</v>
          </cell>
        </row>
        <row r="11">
          <cell r="B11">
            <v>7452697.4699999997</v>
          </cell>
        </row>
        <row r="13">
          <cell r="B13">
            <v>9099405.8000000007</v>
          </cell>
        </row>
        <row r="15">
          <cell r="B15">
            <v>52450</v>
          </cell>
        </row>
        <row r="17">
          <cell r="B17">
            <v>419258.4</v>
          </cell>
        </row>
        <row r="18">
          <cell r="B18">
            <v>759875.17</v>
          </cell>
        </row>
        <row r="19">
          <cell r="B19">
            <v>152565.54999999999</v>
          </cell>
        </row>
        <row r="21">
          <cell r="B21">
            <v>159182</v>
          </cell>
        </row>
        <row r="25">
          <cell r="B25">
            <v>167110</v>
          </cell>
        </row>
        <row r="28">
          <cell r="B28">
            <v>11334374.85</v>
          </cell>
        </row>
        <row r="29">
          <cell r="B29">
            <v>31677046</v>
          </cell>
        </row>
        <row r="30">
          <cell r="B30">
            <v>8538769.5399999991</v>
          </cell>
        </row>
        <row r="31">
          <cell r="B31">
            <v>17509614.66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10">
          <cell r="C10">
            <v>30000</v>
          </cell>
        </row>
        <row r="11">
          <cell r="C11">
            <v>5488667.7199999997</v>
          </cell>
        </row>
        <row r="13">
          <cell r="C13">
            <v>8427054.8399999999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S MARZO "/>
      <sheetName val="DEVENGADOS FEBRERO 22"/>
      <sheetName val="Ejecución 0001  Acumula ENERO"/>
      <sheetName val="Ejecución 0001  Acumula 28 FEB"/>
      <sheetName val="Ejecución 0001  Acumula 31 MARZ"/>
      <sheetName val="0216Ejec x etapas del gasto"/>
      <sheetName val="Ejecución por UE Resumen"/>
      <sheetName val="UE. 0001"/>
      <sheetName val="UE. 0002"/>
      <sheetName val="UE. 0003"/>
      <sheetName val="UE. 0005"/>
    </sheetNames>
    <sheetDataSet>
      <sheetData sheetId="0">
        <row r="7">
          <cell r="G7">
            <v>618222911</v>
          </cell>
        </row>
        <row r="66">
          <cell r="G66">
            <v>6782000</v>
          </cell>
        </row>
        <row r="197">
          <cell r="G197">
            <v>29387700</v>
          </cell>
        </row>
        <row r="278">
          <cell r="G278">
            <v>297211149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8EAC-29CF-4E9A-B740-C96F6854E16A}">
  <sheetPr>
    <pageSetUpPr fitToPage="1"/>
  </sheetPr>
  <dimension ref="A3:Q102"/>
  <sheetViews>
    <sheetView showGridLines="0" tabSelected="1" topLeftCell="A82" zoomScale="140" zoomScaleNormal="140" workbookViewId="0">
      <selection activeCell="G39" sqref="G39:G46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7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3" t="s">
        <v>104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x14ac:dyDescent="0.25">
      <c r="A5" s="35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3" t="s">
        <v>102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2" t="s">
        <v>101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7" x14ac:dyDescent="0.25">
      <c r="A8" s="31" t="s">
        <v>100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26" t="s">
        <v>99</v>
      </c>
      <c r="B9" s="30" t="s">
        <v>98</v>
      </c>
      <c r="C9" s="30" t="s">
        <v>97</v>
      </c>
      <c r="D9" s="29" t="s">
        <v>96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</row>
    <row r="10" spans="1:17" x14ac:dyDescent="0.25">
      <c r="A10" s="26"/>
      <c r="B10" s="25"/>
      <c r="C10" s="25"/>
      <c r="D10" s="23" t="s">
        <v>95</v>
      </c>
      <c r="E10" s="23" t="s">
        <v>94</v>
      </c>
      <c r="F10" s="23" t="s">
        <v>93</v>
      </c>
      <c r="G10" s="23" t="s">
        <v>92</v>
      </c>
      <c r="H10" s="24" t="s">
        <v>91</v>
      </c>
      <c r="I10" s="23" t="s">
        <v>90</v>
      </c>
      <c r="J10" s="24" t="s">
        <v>89</v>
      </c>
      <c r="K10" s="23" t="s">
        <v>88</v>
      </c>
      <c r="L10" s="23" t="s">
        <v>87</v>
      </c>
      <c r="M10" s="23" t="s">
        <v>86</v>
      </c>
      <c r="N10" s="23" t="s">
        <v>85</v>
      </c>
      <c r="O10" s="24" t="s">
        <v>84</v>
      </c>
      <c r="P10" s="23" t="s">
        <v>83</v>
      </c>
    </row>
    <row r="11" spans="1:17" x14ac:dyDescent="0.25">
      <c r="A11" s="18" t="s">
        <v>82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ht="16.5" x14ac:dyDescent="0.25">
      <c r="A12" s="16" t="s">
        <v>81</v>
      </c>
      <c r="B12" s="11">
        <f>B13+B14+B17+B15</f>
        <v>728933490</v>
      </c>
      <c r="C12" s="11">
        <f>C13+C14+C17+C15</f>
        <v>735139941</v>
      </c>
      <c r="D12" s="11">
        <f>D13+D14+D17+D15</f>
        <v>42166398.729999997</v>
      </c>
      <c r="E12" s="11">
        <f>E13+E14+E17+E15</f>
        <v>67470798.340000004</v>
      </c>
      <c r="F12" s="11">
        <f>F13+F14+F17+F15</f>
        <v>59416250.549999997</v>
      </c>
      <c r="G12" s="11">
        <f>G13+G14+G17+G15</f>
        <v>59460932.210000001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O13+O14+O15+O16+O17</f>
        <v>0</v>
      </c>
      <c r="P12" s="11">
        <f>D12+E12+F12+G12+H12+I12+J12+K12+L12+M12+N12+O12</f>
        <v>228514379.83000001</v>
      </c>
    </row>
    <row r="13" spans="1:17" x14ac:dyDescent="0.25">
      <c r="A13" s="19" t="s">
        <v>80</v>
      </c>
      <c r="B13" s="14">
        <v>582024694</v>
      </c>
      <c r="C13" s="14">
        <f>'[5]UES MARZO '!$G$7</f>
        <v>618222911</v>
      </c>
      <c r="D13" s="14">
        <f>'[4]Reporte SIGEF ENERO 22'!$C$9</f>
        <v>36647731.009999998</v>
      </c>
      <c r="E13" s="14">
        <f>'[1]DEVENGADOS FEBRERO'!$D$9</f>
        <v>54506027.07</v>
      </c>
      <c r="F13" s="14">
        <f>'[2]MARZO IGP 2'!$C$9</f>
        <v>49707053.409999996</v>
      </c>
      <c r="G13" s="14">
        <f>'[3]RePORTE DEL SIGEF '!$B$9</f>
        <v>49771985.740000002</v>
      </c>
      <c r="H13" s="14"/>
      <c r="I13" s="14"/>
      <c r="J13" s="14"/>
      <c r="K13" s="14"/>
      <c r="L13" s="14"/>
      <c r="M13" s="14"/>
      <c r="N13" s="14"/>
      <c r="O13" s="20"/>
      <c r="P13" s="14">
        <f>D13+E13+F13+G13+H13+I13+J13+K13+L13+M13+N13+O13</f>
        <v>190632797.23000002</v>
      </c>
    </row>
    <row r="14" spans="1:17" x14ac:dyDescent="0.25">
      <c r="A14" s="19" t="s">
        <v>79</v>
      </c>
      <c r="B14" s="14">
        <v>69874474</v>
      </c>
      <c r="C14" s="14">
        <v>29824000</v>
      </c>
      <c r="D14" s="14">
        <f>'[4]Reporte SIGEF ENERO 22'!$C$10</f>
        <v>30000</v>
      </c>
      <c r="E14" s="14">
        <f>'[1]DEVENGADOS FEBRERO'!$D$10</f>
        <v>4794000</v>
      </c>
      <c r="F14" s="14">
        <f>'[2]MARZO IGP 2'!$C$10</f>
        <v>2257000</v>
      </c>
      <c r="G14" s="14">
        <f>'[3]RePORTE DEL SIGEF '!$B$10</f>
        <v>2236249</v>
      </c>
      <c r="H14" s="14"/>
      <c r="I14" s="14"/>
      <c r="J14" s="14"/>
      <c r="K14" s="14"/>
      <c r="L14" s="14"/>
      <c r="M14" s="14"/>
      <c r="N14" s="14"/>
      <c r="O14" s="20"/>
      <c r="P14" s="14">
        <f>D14+E14+F14+G14+H14+I14+J14+K14+L14+M14+N14+O14</f>
        <v>9317249</v>
      </c>
    </row>
    <row r="15" spans="1:17" ht="16.5" x14ac:dyDescent="0.25">
      <c r="A15" s="8" t="s">
        <v>78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/>
      <c r="I15" s="14"/>
      <c r="J15" s="14"/>
      <c r="K15" s="14"/>
      <c r="L15" s="14"/>
      <c r="M15" s="14"/>
      <c r="N15" s="14"/>
      <c r="O15" s="14"/>
      <c r="P15" s="14">
        <f>D15+E15+F15+G15+H15+I15+J15+K15+L15+M15+N15+O15</f>
        <v>0</v>
      </c>
      <c r="Q15" s="22"/>
    </row>
    <row r="16" spans="1:17" ht="16.5" x14ac:dyDescent="0.25">
      <c r="A16" s="8" t="s">
        <v>77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/>
      <c r="I16" s="14"/>
      <c r="J16" s="14"/>
      <c r="K16" s="14"/>
      <c r="L16" s="14"/>
      <c r="M16" s="14"/>
      <c r="N16" s="14"/>
      <c r="O16" s="14"/>
      <c r="P16" s="14">
        <f>D16+E16+F16+G16+H16+I16+J16+K16+L16+M16+N16+O16</f>
        <v>0</v>
      </c>
    </row>
    <row r="17" spans="1:16" ht="16.5" x14ac:dyDescent="0.25">
      <c r="A17" s="8" t="s">
        <v>76</v>
      </c>
      <c r="B17" s="14">
        <v>77034322</v>
      </c>
      <c r="C17" s="14">
        <v>87093030</v>
      </c>
      <c r="D17" s="14">
        <f>'[4]Reporte SIGEF ENERO 22'!$C$11</f>
        <v>5488667.7199999997</v>
      </c>
      <c r="E17" s="14">
        <f>'[1]DEVENGADOS FEBRERO'!$D$11</f>
        <v>8170771.2699999996</v>
      </c>
      <c r="F17" s="14">
        <f>'[2]MARZO IGP 2'!$C$11</f>
        <v>7452197.1399999997</v>
      </c>
      <c r="G17" s="14">
        <f>'[3]RePORTE DEL SIGEF '!$B$11</f>
        <v>7452697.4699999997</v>
      </c>
      <c r="H17" s="14"/>
      <c r="I17" s="14"/>
      <c r="J17" s="14"/>
      <c r="K17" s="14"/>
      <c r="L17" s="14"/>
      <c r="M17" s="14"/>
      <c r="N17" s="14"/>
      <c r="O17" s="20"/>
      <c r="P17" s="14">
        <f>D17+E17+F17+G17+H17+I17+J17+K17+L17+M17+N17+O17</f>
        <v>28564333.599999998</v>
      </c>
    </row>
    <row r="18" spans="1:16" x14ac:dyDescent="0.25">
      <c r="A18" s="16" t="s">
        <v>75</v>
      </c>
      <c r="B18" s="11">
        <f>B19+B20+B21+B22+B23+B24+B25+B26+B27</f>
        <v>337120471</v>
      </c>
      <c r="C18" s="11">
        <f>C19+C20+C21+C22+C23+C24+C25+C26+C27</f>
        <v>344306687.92000002</v>
      </c>
      <c r="D18" s="11">
        <f>D19+D20+D21+D22+D23+D24+D25+D26+D27</f>
        <v>8427054.8399999999</v>
      </c>
      <c r="E18" s="11">
        <f>E19+E20+E21+E22+E23+E24+E25+E26+E27</f>
        <v>9057936.1899999995</v>
      </c>
      <c r="F18" s="11">
        <f>F19+F20+F21+F22+F23+F24+F25+F26+F27</f>
        <v>14193614.210000001</v>
      </c>
      <c r="G18" s="11">
        <f>G19+G20+G21+G22+G23+G24+G25+G26+G27</f>
        <v>10642736.920000002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O19+O20+O21+O23+O22+O24+O25+O26+O27</f>
        <v>0</v>
      </c>
      <c r="P18" s="11">
        <f>D18+E18+F18+G18+H18+I18+J18+K18+L18+M18+N18+O18</f>
        <v>42321342.160000004</v>
      </c>
    </row>
    <row r="19" spans="1:16" x14ac:dyDescent="0.25">
      <c r="A19" s="19" t="s">
        <v>74</v>
      </c>
      <c r="B19" s="14">
        <v>114956500</v>
      </c>
      <c r="C19" s="14">
        <v>114956500</v>
      </c>
      <c r="D19" s="14">
        <f>'[4]Reporte SIGEF ENERO 22'!$C$13</f>
        <v>8427054.8399999999</v>
      </c>
      <c r="E19" s="14">
        <f>'[1]DEVENGADOS FEBRERO'!$D$13</f>
        <v>8250533.0499999998</v>
      </c>
      <c r="F19" s="14">
        <f>'[2]MARZO IGP 2'!$C$13</f>
        <v>9412928.6699999999</v>
      </c>
      <c r="G19" s="14">
        <f>'[3]RePORTE DEL SIGEF '!$B$13</f>
        <v>9099405.8000000007</v>
      </c>
      <c r="H19" s="14"/>
      <c r="I19" s="14"/>
      <c r="J19" s="14"/>
      <c r="K19" s="14"/>
      <c r="L19" s="14"/>
      <c r="M19" s="14"/>
      <c r="N19" s="14"/>
      <c r="O19" s="20"/>
      <c r="P19" s="14">
        <f>D19+E19+F19+G19+H19+I19+J19+K19+L19+M19+N19+O19</f>
        <v>35189922.359999999</v>
      </c>
    </row>
    <row r="20" spans="1:16" ht="16.5" x14ac:dyDescent="0.25">
      <c r="A20" s="8" t="s">
        <v>73</v>
      </c>
      <c r="B20" s="14">
        <v>12255000</v>
      </c>
      <c r="C20" s="14">
        <v>14200000</v>
      </c>
      <c r="D20" s="14">
        <v>0</v>
      </c>
      <c r="E20" s="14">
        <v>0</v>
      </c>
      <c r="F20" s="14">
        <f>'[2]MARZO IGP 2'!$C$14</f>
        <v>121114.89</v>
      </c>
      <c r="G20" s="14">
        <v>0</v>
      </c>
      <c r="H20" s="14"/>
      <c r="I20" s="14"/>
      <c r="J20" s="14"/>
      <c r="K20" s="14"/>
      <c r="L20" s="14"/>
      <c r="M20" s="14"/>
      <c r="N20" s="14"/>
      <c r="O20" s="20"/>
      <c r="P20" s="14">
        <f>D20+E20+F20+G20+H20+I20+J20+K20+L20+M20+N20+O20</f>
        <v>121114.89</v>
      </c>
    </row>
    <row r="21" spans="1:16" x14ac:dyDescent="0.25">
      <c r="A21" s="19" t="s">
        <v>72</v>
      </c>
      <c r="B21" s="14">
        <v>2000000</v>
      </c>
      <c r="C21" s="14">
        <f>'[5]UES MARZO '!$G$66</f>
        <v>6782000</v>
      </c>
      <c r="D21" s="14">
        <v>0</v>
      </c>
      <c r="E21" s="14">
        <f>'[1]DEVENGADOS FEBRERO'!$D$15</f>
        <v>92150</v>
      </c>
      <c r="F21" s="14">
        <f>'[2]MARZO IGP 2'!$C$15</f>
        <v>85000</v>
      </c>
      <c r="G21" s="14">
        <f>'[3]RePORTE DEL SIGEF '!$B$15</f>
        <v>52450</v>
      </c>
      <c r="H21" s="14"/>
      <c r="I21" s="14"/>
      <c r="J21" s="14"/>
      <c r="K21" s="14"/>
      <c r="L21" s="14"/>
      <c r="M21" s="14"/>
      <c r="N21" s="14"/>
      <c r="O21" s="20"/>
      <c r="P21" s="14">
        <f>D21+E21+F21+G21+H21+I21+J21+K21+L21+M21+N21+O21</f>
        <v>229600</v>
      </c>
    </row>
    <row r="22" spans="1:16" x14ac:dyDescent="0.25">
      <c r="A22" s="19" t="s">
        <v>71</v>
      </c>
      <c r="B22" s="14">
        <v>5000000</v>
      </c>
      <c r="C22" s="14">
        <v>3000000</v>
      </c>
      <c r="D22" s="14">
        <v>0</v>
      </c>
      <c r="E22" s="14">
        <v>0</v>
      </c>
      <c r="F22" s="14">
        <f>'[2]MARZO IGP 2'!$C$16</f>
        <v>0</v>
      </c>
      <c r="G22" s="14">
        <v>0</v>
      </c>
      <c r="H22" s="14"/>
      <c r="I22" s="14"/>
      <c r="J22" s="14"/>
      <c r="K22" s="14"/>
      <c r="L22" s="14"/>
      <c r="M22" s="14"/>
      <c r="N22" s="14"/>
      <c r="O22" s="14"/>
      <c r="P22" s="14">
        <f>D22+E22+F22+G22+H22+I22+J22+K22+L22+M22+N22+O22</f>
        <v>0</v>
      </c>
    </row>
    <row r="23" spans="1:16" x14ac:dyDescent="0.25">
      <c r="A23" s="19" t="s">
        <v>70</v>
      </c>
      <c r="B23" s="14">
        <v>33033996</v>
      </c>
      <c r="C23" s="14">
        <v>39214634</v>
      </c>
      <c r="D23" s="14">
        <v>0</v>
      </c>
      <c r="E23" s="14">
        <v>0</v>
      </c>
      <c r="F23" s="14">
        <f>'[2]MARZO IGP 2'!$C$17</f>
        <v>877960</v>
      </c>
      <c r="G23" s="14">
        <f>'[3]RePORTE DEL SIGEF '!$B$17</f>
        <v>419258.4</v>
      </c>
      <c r="H23" s="14"/>
      <c r="I23" s="14"/>
      <c r="J23" s="14"/>
      <c r="K23" s="14"/>
      <c r="L23" s="14"/>
      <c r="M23" s="14"/>
      <c r="N23" s="14"/>
      <c r="O23" s="20"/>
      <c r="P23" s="14">
        <f>D23+E23+F23+G23+H23+I23+J23+K23+L23+M23+N23+O23</f>
        <v>1297218.3999999999</v>
      </c>
    </row>
    <row r="24" spans="1:16" x14ac:dyDescent="0.25">
      <c r="A24" s="19" t="s">
        <v>69</v>
      </c>
      <c r="B24" s="14">
        <v>12390000</v>
      </c>
      <c r="C24" s="14">
        <v>12390000</v>
      </c>
      <c r="D24" s="14">
        <v>0</v>
      </c>
      <c r="E24" s="14">
        <f>'[1]DEVENGADOS FEBRERO'!$D$18</f>
        <v>715253.14</v>
      </c>
      <c r="F24" s="14">
        <f>'[2]MARZO IGP 2'!$C$18</f>
        <v>1466357.08</v>
      </c>
      <c r="G24" s="14">
        <f>'[3]RePORTE DEL SIGEF '!$B$18</f>
        <v>759875.17</v>
      </c>
      <c r="H24" s="14"/>
      <c r="I24" s="14"/>
      <c r="J24" s="14"/>
      <c r="K24" s="14"/>
      <c r="L24" s="14"/>
      <c r="M24" s="14"/>
      <c r="N24" s="14"/>
      <c r="O24" s="20"/>
      <c r="P24" s="14">
        <f>D24+E24+F24+G24+H24+I24+J24+K24+L24+M24+N24+O24</f>
        <v>2941485.39</v>
      </c>
    </row>
    <row r="25" spans="1:16" ht="38.25" customHeight="1" x14ac:dyDescent="0.25">
      <c r="A25" s="8" t="s">
        <v>68</v>
      </c>
      <c r="B25" s="14">
        <v>80284975</v>
      </c>
      <c r="C25" s="14">
        <v>92678524</v>
      </c>
      <c r="D25" s="14">
        <v>0</v>
      </c>
      <c r="E25" s="14">
        <v>0</v>
      </c>
      <c r="F25" s="14">
        <f>'[2]MARZO IGP 2'!$C$19</f>
        <v>1498159.74</v>
      </c>
      <c r="G25" s="14">
        <f>'[3]RePORTE DEL SIGEF '!$B$19</f>
        <v>152565.54999999999</v>
      </c>
      <c r="H25" s="14"/>
      <c r="I25" s="14"/>
      <c r="J25" s="14"/>
      <c r="K25" s="14"/>
      <c r="L25" s="14"/>
      <c r="M25" s="14"/>
      <c r="N25" s="14"/>
      <c r="O25" s="20"/>
      <c r="P25" s="14">
        <f>D25+E25+F25+G25+H25+I25+J25+K25+L25+M25+N25+O25</f>
        <v>1650725.29</v>
      </c>
    </row>
    <row r="26" spans="1:16" ht="16.5" x14ac:dyDescent="0.25">
      <c r="A26" s="8" t="s">
        <v>67</v>
      </c>
      <c r="B26" s="14">
        <v>38200000</v>
      </c>
      <c r="C26" s="14">
        <v>25725847.920000002</v>
      </c>
      <c r="D26" s="14">
        <v>0</v>
      </c>
      <c r="E26" s="14">
        <v>0</v>
      </c>
      <c r="F26" s="14">
        <f>'[2]MARZO IGP 2'!$C$20</f>
        <v>528262.40000000002</v>
      </c>
      <c r="G26" s="14">
        <v>0</v>
      </c>
      <c r="H26" s="14"/>
      <c r="I26" s="14"/>
      <c r="J26" s="14"/>
      <c r="K26" s="14"/>
      <c r="L26" s="14"/>
      <c r="M26" s="14"/>
      <c r="N26" s="14"/>
      <c r="O26" s="20"/>
      <c r="P26" s="14">
        <f>D26+E26+F26+G26+H26+I26+J26+K26+L26+M26+N26+O26</f>
        <v>528262.40000000002</v>
      </c>
    </row>
    <row r="27" spans="1:16" ht="16.5" x14ac:dyDescent="0.25">
      <c r="A27" s="8" t="s">
        <v>66</v>
      </c>
      <c r="B27" s="14">
        <v>39000000</v>
      </c>
      <c r="C27" s="14">
        <v>35359182</v>
      </c>
      <c r="D27" s="14">
        <v>0</v>
      </c>
      <c r="E27" s="14">
        <v>0</v>
      </c>
      <c r="F27" s="14">
        <f>'[2]MARZO IGP 2'!$C$21</f>
        <v>203831.43</v>
      </c>
      <c r="G27" s="14">
        <f>'[3]RePORTE DEL SIGEF '!$B$21</f>
        <v>159182</v>
      </c>
      <c r="H27" s="14"/>
      <c r="I27" s="14"/>
      <c r="J27" s="14"/>
      <c r="K27" s="14"/>
      <c r="L27" s="14"/>
      <c r="M27" s="14"/>
      <c r="N27" s="14"/>
      <c r="O27" s="20"/>
      <c r="P27" s="14">
        <f>D27+E27+F27+G27+H27+I27+J27+K27+L27+M27+N27+O27</f>
        <v>363013.43</v>
      </c>
    </row>
    <row r="28" spans="1:16" x14ac:dyDescent="0.25">
      <c r="A28" s="16" t="s">
        <v>65</v>
      </c>
      <c r="B28" s="11">
        <f>B37+B35+B34+B33+B32+B31+B30+B29</f>
        <v>77278821</v>
      </c>
      <c r="C28" s="11">
        <f>C37+C35+C34+C33+C32+C31+C30+C29</f>
        <v>76298121</v>
      </c>
      <c r="D28" s="11">
        <f>D37+D35+D34+D33+D32+D31+D30+D29</f>
        <v>0</v>
      </c>
      <c r="E28" s="11">
        <f>E37+E35+E34+E33+E32+E31+E30+E29</f>
        <v>0</v>
      </c>
      <c r="F28" s="11">
        <f>F37+F35+F34+F33+F32+F31+F30+F29</f>
        <v>944998.83000000007</v>
      </c>
      <c r="G28" s="11">
        <f>G37+G35+G34+G33+G32+G31+G30+G29</f>
        <v>167110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1">
        <f>O29+O30+O31+O32+O33+O34+O35+O36+O37</f>
        <v>0</v>
      </c>
      <c r="P28" s="11">
        <f>D28+E28+F28+G28+H28+I28+J28+K28+L28+M28+N28+O28</f>
        <v>1112108.83</v>
      </c>
    </row>
    <row r="29" spans="1:16" ht="16.5" x14ac:dyDescent="0.25">
      <c r="A29" s="8" t="s">
        <v>64</v>
      </c>
      <c r="B29" s="14">
        <v>3710000</v>
      </c>
      <c r="C29" s="14">
        <v>5485000</v>
      </c>
      <c r="D29" s="14">
        <v>0</v>
      </c>
      <c r="E29" s="14">
        <v>0</v>
      </c>
      <c r="F29" s="14">
        <f>'[2]MARZO IGP 2'!$C$23</f>
        <v>0</v>
      </c>
      <c r="G29" s="14">
        <v>0</v>
      </c>
      <c r="H29" s="14"/>
      <c r="I29" s="14"/>
      <c r="J29" s="14"/>
      <c r="K29" s="14"/>
      <c r="L29" s="14"/>
      <c r="M29" s="14"/>
      <c r="N29" s="14"/>
      <c r="O29" s="3"/>
      <c r="P29" s="14">
        <f>D29+E29+F29+G29+H29+I29+J29+K29+L29+M29+N29+O29</f>
        <v>0</v>
      </c>
    </row>
    <row r="30" spans="1:16" x14ac:dyDescent="0.25">
      <c r="A30" s="19" t="s">
        <v>63</v>
      </c>
      <c r="B30" s="14">
        <v>6425000</v>
      </c>
      <c r="C30" s="14">
        <v>5246880</v>
      </c>
      <c r="D30" s="14">
        <v>0</v>
      </c>
      <c r="E30" s="14">
        <v>0</v>
      </c>
      <c r="F30" s="14">
        <f>'[2]MARZO IGP 2'!$C$24</f>
        <v>109740</v>
      </c>
      <c r="G30" s="14">
        <v>0</v>
      </c>
      <c r="H30" s="14"/>
      <c r="I30" s="14"/>
      <c r="J30" s="14"/>
      <c r="K30" s="14"/>
      <c r="L30" s="14"/>
      <c r="M30" s="14"/>
      <c r="N30" s="14"/>
      <c r="O30" s="3"/>
      <c r="P30" s="14">
        <f>D30+E30+F30+G30+H30+I30+J30+K30+L30+M30+N30+O30</f>
        <v>109740</v>
      </c>
    </row>
    <row r="31" spans="1:16" ht="16.5" x14ac:dyDescent="0.25">
      <c r="A31" s="8" t="s">
        <v>62</v>
      </c>
      <c r="B31" s="14">
        <v>5575000</v>
      </c>
      <c r="C31" s="14">
        <v>5500000</v>
      </c>
      <c r="D31" s="14">
        <v>0</v>
      </c>
      <c r="E31" s="14">
        <v>0</v>
      </c>
      <c r="F31" s="14">
        <f>'[2]MARZO IGP 2'!$C$25</f>
        <v>0</v>
      </c>
      <c r="G31" s="14">
        <v>0</v>
      </c>
      <c r="H31" s="14"/>
      <c r="I31" s="14"/>
      <c r="J31" s="14"/>
      <c r="K31" s="14"/>
      <c r="L31" s="14"/>
      <c r="M31" s="14"/>
      <c r="N31" s="14"/>
      <c r="O31" s="3"/>
      <c r="P31" s="14">
        <f>D31+E31+F31+G31+H31+I31+J31+K31+L31+M31+N31+O31</f>
        <v>0</v>
      </c>
    </row>
    <row r="32" spans="1:16" x14ac:dyDescent="0.25">
      <c r="A32" s="19" t="s">
        <v>61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/>
      <c r="I32" s="14"/>
      <c r="J32" s="14"/>
      <c r="K32" s="14"/>
      <c r="L32" s="14"/>
      <c r="M32" s="14"/>
      <c r="N32" s="14"/>
      <c r="O32" s="14"/>
      <c r="P32" s="14">
        <f>D32+E32+F32+G32+H32+I32+J32+K32+L32+M32+N32+O32</f>
        <v>0</v>
      </c>
    </row>
    <row r="33" spans="1:16" ht="16.5" x14ac:dyDescent="0.25">
      <c r="A33" s="8" t="s">
        <v>60</v>
      </c>
      <c r="B33" s="14">
        <v>1105000</v>
      </c>
      <c r="C33" s="14">
        <v>705000</v>
      </c>
      <c r="D33" s="14">
        <v>0</v>
      </c>
      <c r="E33" s="14">
        <v>0</v>
      </c>
      <c r="F33" s="14">
        <v>0</v>
      </c>
      <c r="G33" s="14">
        <v>0</v>
      </c>
      <c r="H33" s="14"/>
      <c r="I33" s="14"/>
      <c r="J33" s="14"/>
      <c r="K33" s="14"/>
      <c r="L33" s="14"/>
      <c r="M33" s="14"/>
      <c r="N33" s="14"/>
      <c r="O33" s="3"/>
      <c r="P33" s="14">
        <f>D33+E33+F33+G33+H33+I33+J33+K33+L33+M33+N33+O33</f>
        <v>0</v>
      </c>
    </row>
    <row r="34" spans="1:16" ht="16.5" x14ac:dyDescent="0.25">
      <c r="A34" s="8" t="s">
        <v>59</v>
      </c>
      <c r="B34" s="14">
        <v>5475121</v>
      </c>
      <c r="C34" s="14">
        <v>6894541</v>
      </c>
      <c r="D34" s="14">
        <v>0</v>
      </c>
      <c r="E34" s="14">
        <v>0</v>
      </c>
      <c r="F34" s="14">
        <v>0</v>
      </c>
      <c r="G34" s="14">
        <v>0</v>
      </c>
      <c r="H34" s="14"/>
      <c r="I34" s="14"/>
      <c r="J34" s="14"/>
      <c r="K34" s="14"/>
      <c r="L34" s="14"/>
      <c r="M34" s="14"/>
      <c r="N34" s="14"/>
      <c r="O34" s="3"/>
      <c r="P34" s="14">
        <f>D34+E34+F34+G34+H34+I34+J34+K34+L34+M34+N34+O34</f>
        <v>0</v>
      </c>
    </row>
    <row r="35" spans="1:16" ht="16.5" x14ac:dyDescent="0.25">
      <c r="A35" s="8" t="s">
        <v>58</v>
      </c>
      <c r="B35" s="14">
        <v>29331700</v>
      </c>
      <c r="C35" s="14">
        <f>'[5]UES MARZO '!$G$197</f>
        <v>29387700</v>
      </c>
      <c r="D35" s="14">
        <v>0</v>
      </c>
      <c r="E35" s="14">
        <v>0</v>
      </c>
      <c r="F35" s="14">
        <f>'[2]MARZO IGP 2'!$C$28</f>
        <v>269581.2</v>
      </c>
      <c r="G35" s="14">
        <f>'[3]RePORTE DEL SIGEF '!$B$25</f>
        <v>167110</v>
      </c>
      <c r="H35" s="14"/>
      <c r="I35" s="14"/>
      <c r="J35" s="14"/>
      <c r="K35" s="14"/>
      <c r="L35" s="14"/>
      <c r="M35" s="14"/>
      <c r="N35" s="14"/>
      <c r="O35" s="3"/>
      <c r="P35" s="14">
        <f>D35+E35+F35+G35+H35+I35+J35+K35+L35+M35+N35+O35</f>
        <v>436691.20000000001</v>
      </c>
    </row>
    <row r="36" spans="1:16" ht="24.75" x14ac:dyDescent="0.25">
      <c r="A36" s="8" t="s">
        <v>57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/>
      <c r="I36" s="14"/>
      <c r="J36" s="14"/>
      <c r="K36" s="14"/>
      <c r="L36" s="14"/>
      <c r="M36" s="14"/>
      <c r="N36" s="14"/>
      <c r="O36" s="14"/>
      <c r="P36" s="14">
        <f>D36+E36+F36+G36+H36+I36+J36+K36+L36+M36+N36+O36</f>
        <v>0</v>
      </c>
    </row>
    <row r="37" spans="1:16" x14ac:dyDescent="0.25">
      <c r="A37" s="19" t="s">
        <v>56</v>
      </c>
      <c r="B37" s="14">
        <v>25657000</v>
      </c>
      <c r="C37" s="14">
        <v>23079000</v>
      </c>
      <c r="D37" s="14">
        <v>0</v>
      </c>
      <c r="E37" s="14">
        <v>0</v>
      </c>
      <c r="F37" s="14">
        <f>'[2]MARZO IGP 2'!$C$29</f>
        <v>565677.63</v>
      </c>
      <c r="G37" s="14">
        <v>0</v>
      </c>
      <c r="H37" s="14"/>
      <c r="I37" s="14"/>
      <c r="J37" s="14"/>
      <c r="K37" s="14"/>
      <c r="L37" s="14"/>
      <c r="M37" s="14"/>
      <c r="N37" s="14"/>
      <c r="O37" s="3"/>
      <c r="P37" s="14">
        <f>D37+E37+F37+G37+H37+I37+J37+K37+L37+M37+N37+O37</f>
        <v>565677.63</v>
      </c>
    </row>
    <row r="38" spans="1:16" ht="16.5" x14ac:dyDescent="0.25">
      <c r="A38" s="16" t="s">
        <v>55</v>
      </c>
      <c r="B38" s="11">
        <f>B39+B40+B42+B44+B45+B46+B41+B43</f>
        <v>906285648</v>
      </c>
      <c r="C38" s="11">
        <f>C39+C40+C42+C44+C45+C46+C41+C43</f>
        <v>909594898</v>
      </c>
      <c r="D38" s="11">
        <f>D39+D40+D42+D44+D45+D46+D41+D43</f>
        <v>48753923.450000003</v>
      </c>
      <c r="E38" s="11">
        <f>E39+E40+E42+E44+E45+E46+E41+E43</f>
        <v>63290088.200000003</v>
      </c>
      <c r="F38" s="11">
        <f>F39+F40+F42+F44+F45+F46+F41+F43</f>
        <v>88457968.430000007</v>
      </c>
      <c r="G38" s="11">
        <f>G39+G40+G42+G44+G45+G46+G41+G43</f>
        <v>69059805.049999997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269561785.13</v>
      </c>
    </row>
    <row r="39" spans="1:16" ht="16.5" x14ac:dyDescent="0.25">
      <c r="A39" s="8" t="s">
        <v>54</v>
      </c>
      <c r="B39" s="14">
        <v>80051097</v>
      </c>
      <c r="C39" s="14">
        <v>81360347</v>
      </c>
      <c r="D39" s="14">
        <f>'[4]Reporte SIGEF ENERO 22'!$C$31</f>
        <v>100000</v>
      </c>
      <c r="E39" s="14">
        <f>'[1]DEVENGADOS FEBRERO'!$D$31</f>
        <v>100000</v>
      </c>
      <c r="F39" s="14">
        <f>'[2]MARZO IGP 2'!$C$31</f>
        <v>9504574.4800000004</v>
      </c>
      <c r="G39" s="14">
        <f>'[3]RePORTE DEL SIGEF '!$B$28</f>
        <v>11334374.85</v>
      </c>
      <c r="H39" s="14"/>
      <c r="I39" s="14"/>
      <c r="J39" s="14"/>
      <c r="K39" s="14"/>
      <c r="L39" s="14"/>
      <c r="M39" s="14"/>
      <c r="N39" s="14"/>
      <c r="O39" s="20"/>
      <c r="P39" s="14">
        <f>D39+E39+F39+G39+H39+I39+J39+K39+L39+M39+N39+O39</f>
        <v>21038949.329999998</v>
      </c>
    </row>
    <row r="40" spans="1:16" ht="16.5" x14ac:dyDescent="0.25">
      <c r="A40" s="8" t="s">
        <v>53</v>
      </c>
      <c r="B40" s="14">
        <v>409808934</v>
      </c>
      <c r="C40" s="14">
        <v>409808934</v>
      </c>
      <c r="D40" s="14">
        <f>'[4]Reporte SIGEF ENERO 22'!$C$32</f>
        <v>20650189.25</v>
      </c>
      <c r="E40" s="14">
        <f>'[1]DEVENGADOS FEBRERO'!$D$32</f>
        <v>29369354</v>
      </c>
      <c r="F40" s="14">
        <f>'[2]MARZO IGP 2'!$C$32</f>
        <v>45011594.75</v>
      </c>
      <c r="G40" s="14">
        <f>'[3]RePORTE DEL SIGEF '!$B$29</f>
        <v>31677046</v>
      </c>
      <c r="H40" s="14"/>
      <c r="I40" s="14"/>
      <c r="J40" s="14"/>
      <c r="K40" s="14"/>
      <c r="L40" s="14"/>
      <c r="M40" s="14"/>
      <c r="N40" s="14"/>
      <c r="O40" s="20"/>
      <c r="P40" s="14">
        <f>D40+E40+F40+G40+H40+I40+J40+K40+L40+M40+N40+O40</f>
        <v>126708184</v>
      </c>
    </row>
    <row r="41" spans="1:16" ht="16.5" x14ac:dyDescent="0.25">
      <c r="A41" s="8" t="s">
        <v>52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/>
      <c r="I41" s="14"/>
      <c r="J41" s="14"/>
      <c r="K41" s="14"/>
      <c r="L41" s="14"/>
      <c r="M41" s="14"/>
      <c r="N41" s="14"/>
      <c r="O41" s="14"/>
      <c r="P41" s="14">
        <f>D41+E41+F41+G41+H41+I41+J41+K41+L41+M41+N41+O41</f>
        <v>0</v>
      </c>
    </row>
    <row r="42" spans="1:16" ht="16.5" x14ac:dyDescent="0.25">
      <c r="A42" s="8" t="s">
        <v>51</v>
      </c>
      <c r="B42" s="14">
        <v>109657636</v>
      </c>
      <c r="C42" s="14">
        <v>109657636</v>
      </c>
      <c r="D42" s="14">
        <f>'[4]Reporte SIGEF ENERO 22'!$C$33</f>
        <v>8538769.5399999991</v>
      </c>
      <c r="E42" s="14">
        <f>'[1]DEVENGADOS FEBRERO'!$D$33</f>
        <v>8538769.5399999991</v>
      </c>
      <c r="F42" s="14">
        <f>'[2]MARZO IGP 2'!$C$33</f>
        <v>8538769.5399999991</v>
      </c>
      <c r="G42" s="14">
        <f>'[3]RePORTE DEL SIGEF '!$B$30</f>
        <v>8538769.5399999991</v>
      </c>
      <c r="H42" s="14"/>
      <c r="I42" s="14"/>
      <c r="J42" s="14"/>
      <c r="K42" s="14"/>
      <c r="L42" s="14"/>
      <c r="M42" s="14"/>
      <c r="N42" s="14"/>
      <c r="O42" s="20"/>
      <c r="P42" s="14">
        <f>D42+E42+F42+G42+H42+I42+J42+K42+L42+M42+N42+O42</f>
        <v>34155078.159999996</v>
      </c>
    </row>
    <row r="43" spans="1:16" ht="16.5" x14ac:dyDescent="0.25">
      <c r="A43" s="8" t="s">
        <v>50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/>
      <c r="I43" s="14"/>
      <c r="J43" s="14"/>
      <c r="K43" s="14"/>
      <c r="L43" s="14"/>
      <c r="M43" s="14"/>
      <c r="N43" s="14"/>
      <c r="O43" s="14"/>
      <c r="P43" s="14">
        <f>D43+E43+F43+G43+H43+I43+J43+K43+L43+M43+N43+O43</f>
        <v>0</v>
      </c>
    </row>
    <row r="44" spans="1:16" x14ac:dyDescent="0.25">
      <c r="A44" s="19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/>
      <c r="I44" s="14"/>
      <c r="J44" s="14"/>
      <c r="K44" s="14"/>
      <c r="L44" s="14"/>
      <c r="M44" s="14"/>
      <c r="N44" s="14"/>
      <c r="O44" s="14"/>
      <c r="P44" s="14">
        <f>D44+E44+F44+G44+H44+I44+J44+K44+L44+M44+N44+O44</f>
        <v>0</v>
      </c>
    </row>
    <row r="45" spans="1:16" ht="16.5" x14ac:dyDescent="0.25">
      <c r="A45" s="8" t="s">
        <v>48</v>
      </c>
      <c r="B45" s="14">
        <v>11556832</v>
      </c>
      <c r="C45" s="14">
        <v>11556832</v>
      </c>
      <c r="D45" s="14">
        <v>0</v>
      </c>
      <c r="E45" s="14">
        <v>0</v>
      </c>
      <c r="F45" s="14">
        <v>0</v>
      </c>
      <c r="G45" s="14">
        <v>0</v>
      </c>
      <c r="H45" s="14"/>
      <c r="I45" s="14"/>
      <c r="J45" s="14"/>
      <c r="K45" s="14"/>
      <c r="L45" s="14"/>
      <c r="M45" s="14"/>
      <c r="N45" s="14"/>
      <c r="O45" s="20"/>
      <c r="P45" s="14">
        <f>D45+E45+F45+G45+H45+I45+J45+K45+L45+M45+N45+O45</f>
        <v>0</v>
      </c>
    </row>
    <row r="46" spans="1:16" ht="16.5" x14ac:dyDescent="0.25">
      <c r="A46" s="8" t="s">
        <v>47</v>
      </c>
      <c r="B46" s="14">
        <v>295211149</v>
      </c>
      <c r="C46" s="14">
        <f>'[5]UES MARZO '!$G$278</f>
        <v>297211149</v>
      </c>
      <c r="D46" s="14">
        <f>'[4]Reporte SIGEF ENERO 22'!$C$35</f>
        <v>19464964.66</v>
      </c>
      <c r="E46" s="14">
        <f>'[1]DEVENGADOS FEBRERO'!$D$35</f>
        <v>25281964.66</v>
      </c>
      <c r="F46" s="14">
        <f>'[2]MARZO IGP 2'!$C$35</f>
        <v>25403029.66</v>
      </c>
      <c r="G46" s="14">
        <f>'[3]RePORTE DEL SIGEF '!$B$31</f>
        <v>17509614.66</v>
      </c>
      <c r="H46" s="14"/>
      <c r="I46" s="14"/>
      <c r="J46" s="14"/>
      <c r="K46" s="14"/>
      <c r="L46" s="14"/>
      <c r="M46" s="14"/>
      <c r="N46" s="14"/>
      <c r="O46" s="20"/>
      <c r="P46" s="14">
        <f>D46+E46+F46+G46+H46+I46+J46+K46+L46+M46+N46+O46</f>
        <v>87659573.640000001</v>
      </c>
    </row>
    <row r="47" spans="1:16" s="5" customFormat="1" x14ac:dyDescent="0.25">
      <c r="A47" s="16" t="s">
        <v>46</v>
      </c>
      <c r="B47" s="11">
        <f>B49</f>
        <v>45000000</v>
      </c>
      <c r="C47" s="11">
        <f>C49</f>
        <v>45000000</v>
      </c>
      <c r="D47" s="11">
        <f>D49</f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f>M49</f>
        <v>0</v>
      </c>
      <c r="N47" s="11">
        <v>0</v>
      </c>
      <c r="O47" s="14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4">
        <v>45000000</v>
      </c>
      <c r="C49" s="14">
        <v>45000000</v>
      </c>
      <c r="D49" s="14">
        <v>0</v>
      </c>
      <c r="E49" s="14">
        <v>0</v>
      </c>
      <c r="F49" s="14">
        <v>0</v>
      </c>
      <c r="G49" s="14">
        <v>0</v>
      </c>
      <c r="H49" s="14"/>
      <c r="I49" s="14"/>
      <c r="J49" s="14"/>
      <c r="K49" s="14"/>
      <c r="L49" s="14"/>
      <c r="M49" s="14"/>
      <c r="N49" s="14"/>
      <c r="O49" s="11"/>
      <c r="P49" s="14">
        <f>D49+E49+F49+G49+H49+I49+J49+K49+L49+M49+N49+O49</f>
        <v>0</v>
      </c>
    </row>
    <row r="50" spans="1:16" ht="16.5" x14ac:dyDescent="0.25">
      <c r="A50" s="8" t="s">
        <v>43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/>
      <c r="I50" s="14"/>
      <c r="J50" s="14"/>
      <c r="K50" s="14"/>
      <c r="L50" s="14"/>
      <c r="M50" s="14"/>
      <c r="N50" s="14"/>
      <c r="O50" s="11"/>
      <c r="P50" s="14">
        <f>D50+E50+F50+G50+H50+I50+J50+K50+L50+M50+N50+O50</f>
        <v>0</v>
      </c>
    </row>
    <row r="51" spans="1:16" ht="16.5" x14ac:dyDescent="0.25">
      <c r="A51" s="8" t="s">
        <v>42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/>
      <c r="I51" s="14"/>
      <c r="J51" s="14"/>
      <c r="K51" s="14"/>
      <c r="L51" s="14"/>
      <c r="M51" s="14"/>
      <c r="N51" s="14"/>
      <c r="O51" s="11"/>
      <c r="P51" s="14">
        <f>D51+E51+F51+G51+H51+I51+J51+K51+L51+M51+N51+O51</f>
        <v>0</v>
      </c>
    </row>
    <row r="52" spans="1:16" ht="16.5" x14ac:dyDescent="0.25">
      <c r="A52" s="8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/>
      <c r="I52" s="14"/>
      <c r="J52" s="14"/>
      <c r="K52" s="14"/>
      <c r="L52" s="14"/>
      <c r="M52" s="14"/>
      <c r="N52" s="14"/>
      <c r="O52" s="11"/>
      <c r="P52" s="14">
        <f>D52+E52+F52+G52+H52+I52+J52+K52+L52+M52+N52+O52</f>
        <v>0</v>
      </c>
    </row>
    <row r="53" spans="1:16" ht="16.5" x14ac:dyDescent="0.25">
      <c r="A53" s="8" t="s">
        <v>40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/>
      <c r="I53" s="14"/>
      <c r="J53" s="14"/>
      <c r="K53" s="14"/>
      <c r="L53" s="14"/>
      <c r="M53" s="14"/>
      <c r="N53" s="14"/>
      <c r="O53" s="11"/>
      <c r="P53" s="14">
        <f>D53+E53+F53+G53+H53+I53+J53+K53+L53+M53+N53+O53</f>
        <v>0</v>
      </c>
    </row>
    <row r="54" spans="1:16" ht="16.5" x14ac:dyDescent="0.25">
      <c r="A54" s="16" t="s">
        <v>39</v>
      </c>
      <c r="B54" s="11">
        <f>B55+B56+B58+B59+B60+B62+B57+B63</f>
        <v>21157058</v>
      </c>
      <c r="C54" s="11">
        <f>C55+C56+C58+C59+C60+C62+C57</f>
        <v>25957058</v>
      </c>
      <c r="D54" s="11">
        <f>D55+D56+D58+D59+D60+D62+D57</f>
        <v>0</v>
      </c>
      <c r="E54" s="11">
        <f>E55+E56+E58+E59+E60+E62+E57</f>
        <v>0</v>
      </c>
      <c r="F54" s="11">
        <f>F55+F56+F58+F59+F60+F62+F57+F63</f>
        <v>5194690.75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O55+O56+O57+O58+O59+O60+O61+O62+O63</f>
        <v>0</v>
      </c>
      <c r="P54" s="11">
        <f>D54+E54+F54+G54+H54+I54+J54+K54+L54+M54+N54+O54</f>
        <v>5194690.75</v>
      </c>
    </row>
    <row r="55" spans="1:16" x14ac:dyDescent="0.25">
      <c r="A55" s="19" t="s">
        <v>38</v>
      </c>
      <c r="B55" s="14">
        <v>8500000</v>
      </c>
      <c r="C55" s="14">
        <v>8825000</v>
      </c>
      <c r="D55" s="14">
        <v>0</v>
      </c>
      <c r="E55" s="14">
        <v>0</v>
      </c>
      <c r="F55" s="14">
        <f>'[2]MARZO IGP 2'!$C$39</f>
        <v>173666.5</v>
      </c>
      <c r="G55" s="14">
        <v>0</v>
      </c>
      <c r="H55" s="14"/>
      <c r="I55" s="14"/>
      <c r="J55" s="14"/>
      <c r="K55" s="14"/>
      <c r="L55" s="14"/>
      <c r="M55" s="14"/>
      <c r="N55" s="14"/>
      <c r="O55" s="20"/>
      <c r="P55" s="14">
        <f>D55+E55+F55+G55+H55+I55+J55+K55+L55+M55+N55+O55</f>
        <v>173666.5</v>
      </c>
    </row>
    <row r="56" spans="1:16" ht="16.5" x14ac:dyDescent="0.25">
      <c r="A56" s="8" t="s">
        <v>37</v>
      </c>
      <c r="B56" s="14">
        <v>5246550</v>
      </c>
      <c r="C56" s="14">
        <v>9141550</v>
      </c>
      <c r="D56" s="14">
        <v>0</v>
      </c>
      <c r="E56" s="14">
        <v>0</v>
      </c>
      <c r="F56" s="14">
        <f>'[2]MARZO IGP 2'!$C$40</f>
        <v>5001984.24</v>
      </c>
      <c r="G56" s="14">
        <v>0</v>
      </c>
      <c r="H56" s="14"/>
      <c r="I56" s="14"/>
      <c r="J56" s="14"/>
      <c r="K56" s="14"/>
      <c r="L56" s="14"/>
      <c r="M56" s="14"/>
      <c r="N56" s="14"/>
      <c r="O56" s="20"/>
      <c r="P56" s="14">
        <f>D56+E56+F56+G56+H56+I56+J56+K56+L56+M56+N56+O56</f>
        <v>5001984.24</v>
      </c>
    </row>
    <row r="57" spans="1:16" ht="16.5" x14ac:dyDescent="0.25">
      <c r="A57" s="8" t="s">
        <v>36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/>
      <c r="I57" s="14"/>
      <c r="J57" s="14"/>
      <c r="K57" s="14"/>
      <c r="L57" s="14"/>
      <c r="M57" s="14"/>
      <c r="N57" s="14"/>
      <c r="O57" s="14"/>
      <c r="P57" s="14">
        <f>D57+E57+F57+G57+H57+I57+J57+K57+L57+M57+N57+O57</f>
        <v>0</v>
      </c>
    </row>
    <row r="58" spans="1:16" ht="16.5" x14ac:dyDescent="0.25">
      <c r="A58" s="8" t="s">
        <v>35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/>
      <c r="I58" s="14"/>
      <c r="J58" s="14"/>
      <c r="K58" s="14"/>
      <c r="L58" s="14"/>
      <c r="M58" s="14"/>
      <c r="N58" s="14"/>
      <c r="O58" s="14"/>
      <c r="P58" s="14">
        <f>D58+E58+F58+G58+H58+I58+J58+K58+L58+M58+N58+O58</f>
        <v>0</v>
      </c>
    </row>
    <row r="59" spans="1:16" ht="16.5" x14ac:dyDescent="0.25">
      <c r="A59" s="8" t="s">
        <v>34</v>
      </c>
      <c r="B59" s="14">
        <v>7410508</v>
      </c>
      <c r="C59" s="14">
        <v>7940508</v>
      </c>
      <c r="D59" s="14">
        <v>0</v>
      </c>
      <c r="E59" s="14">
        <v>0</v>
      </c>
      <c r="F59" s="14">
        <v>0</v>
      </c>
      <c r="G59" s="14">
        <v>0</v>
      </c>
      <c r="H59" s="14"/>
      <c r="I59" s="14"/>
      <c r="J59" s="14"/>
      <c r="K59" s="14"/>
      <c r="L59" s="14"/>
      <c r="M59" s="14"/>
      <c r="N59" s="14"/>
      <c r="O59" s="20"/>
      <c r="P59" s="14">
        <f>D59+E59+F59+G59+H59+I59+J59+K59+L59+M59+N59+O59</f>
        <v>0</v>
      </c>
    </row>
    <row r="60" spans="1:16" x14ac:dyDescent="0.25">
      <c r="A60" s="8" t="s">
        <v>33</v>
      </c>
      <c r="B60" s="14">
        <v>0</v>
      </c>
      <c r="C60" s="14">
        <v>50000</v>
      </c>
      <c r="D60" s="14">
        <v>0</v>
      </c>
      <c r="E60" s="14">
        <v>0</v>
      </c>
      <c r="F60" s="14">
        <f>'[2]MARZO IGP 2'!$C$42</f>
        <v>19040.009999999998</v>
      </c>
      <c r="G60" s="14">
        <v>0</v>
      </c>
      <c r="H60" s="14"/>
      <c r="I60" s="14"/>
      <c r="J60" s="14"/>
      <c r="K60" s="14"/>
      <c r="L60" s="14"/>
      <c r="M60" s="14"/>
      <c r="N60" s="14"/>
      <c r="O60" s="14"/>
      <c r="P60" s="14">
        <f>D60+E60+F60+G60+H60+I60+J60+K60+L60+M60+N60+O60</f>
        <v>19040.009999999998</v>
      </c>
    </row>
    <row r="61" spans="1:16" x14ac:dyDescent="0.25">
      <c r="A61" s="19" t="s">
        <v>32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/>
      <c r="I61" s="14"/>
      <c r="J61" s="14"/>
      <c r="K61" s="14"/>
      <c r="L61" s="14"/>
      <c r="M61" s="14"/>
      <c r="N61" s="14"/>
      <c r="O61" s="14"/>
      <c r="P61" s="14">
        <f>D61+E61+F61+G61+H61+I61+J61+K61+L61+M61+N61+O61</f>
        <v>0</v>
      </c>
    </row>
    <row r="62" spans="1:16" x14ac:dyDescent="0.25">
      <c r="A62" s="19" t="s">
        <v>31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/>
      <c r="I62" s="14"/>
      <c r="J62" s="14"/>
      <c r="K62" s="14"/>
      <c r="L62" s="14"/>
      <c r="M62" s="14"/>
      <c r="N62" s="14"/>
      <c r="O62" s="20"/>
      <c r="P62" s="14">
        <f>D62+E62+F62+G62+H62+I62+J62+K62+L62+M62+N62+O62</f>
        <v>0</v>
      </c>
    </row>
    <row r="63" spans="1:16" ht="16.5" x14ac:dyDescent="0.25">
      <c r="A63" s="8" t="s">
        <v>30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/>
      <c r="I63" s="14"/>
      <c r="J63" s="14"/>
      <c r="K63" s="14"/>
      <c r="L63" s="14"/>
      <c r="M63" s="14"/>
      <c r="N63" s="14"/>
      <c r="O63" s="20"/>
      <c r="P63" s="14">
        <f>D63+E63+F63+G63+H63+I63+J63+K63+L63+M63+N63+O63</f>
        <v>0</v>
      </c>
    </row>
    <row r="64" spans="1:16" x14ac:dyDescent="0.25">
      <c r="A64" s="15" t="s">
        <v>29</v>
      </c>
      <c r="B64" s="11">
        <f>B65+B66</f>
        <v>0</v>
      </c>
      <c r="C64" s="11">
        <f>C65+C66+C67+C68</f>
        <v>7236885.6200000001</v>
      </c>
      <c r="D64" s="11">
        <f>D65+D66+D67+D68</f>
        <v>0</v>
      </c>
      <c r="E64" s="11">
        <f>E65+E66+E67+E68</f>
        <v>807881.79</v>
      </c>
      <c r="F64" s="11">
        <f>F65</f>
        <v>0</v>
      </c>
      <c r="G64" s="11">
        <f>G65</f>
        <v>0</v>
      </c>
      <c r="H64" s="11">
        <f>H65</f>
        <v>0</v>
      </c>
      <c r="I64" s="11">
        <f>I65</f>
        <v>0</v>
      </c>
      <c r="J64" s="11">
        <f>J65</f>
        <v>0</v>
      </c>
      <c r="K64" s="11">
        <f>K65</f>
        <v>0</v>
      </c>
      <c r="L64" s="11">
        <f>L65</f>
        <v>0</v>
      </c>
      <c r="M64" s="11">
        <f>M65</f>
        <v>0</v>
      </c>
      <c r="N64" s="11">
        <v>0</v>
      </c>
      <c r="O64" s="21">
        <f>O65+O66+O67</f>
        <v>0</v>
      </c>
      <c r="P64" s="11">
        <f>D64+E64+F64+G64+H64+I64+J64+K64+L64+M64+N64+O64</f>
        <v>807881.79</v>
      </c>
    </row>
    <row r="65" spans="1:16" x14ac:dyDescent="0.25">
      <c r="A65" s="19" t="s">
        <v>28</v>
      </c>
      <c r="B65" s="14">
        <v>0</v>
      </c>
      <c r="C65" s="14">
        <v>783384.29</v>
      </c>
      <c r="D65" s="14">
        <v>0</v>
      </c>
      <c r="E65" s="14">
        <v>0</v>
      </c>
      <c r="F65" s="14">
        <v>0</v>
      </c>
      <c r="G65" s="14">
        <v>0</v>
      </c>
      <c r="H65" s="14"/>
      <c r="I65" s="14"/>
      <c r="J65" s="14"/>
      <c r="K65" s="14"/>
      <c r="L65" s="14"/>
      <c r="M65" s="14"/>
      <c r="N65" s="14"/>
      <c r="O65" s="20"/>
      <c r="P65" s="14">
        <f>D65+E65+F65+G65+H65+I65+J65+K65+L65+M65+N65+O65</f>
        <v>0</v>
      </c>
    </row>
    <row r="66" spans="1:16" x14ac:dyDescent="0.25">
      <c r="A66" s="19" t="s">
        <v>27</v>
      </c>
      <c r="B66" s="14">
        <v>0</v>
      </c>
      <c r="C66" s="14">
        <v>6453501.3300000001</v>
      </c>
      <c r="D66" s="14">
        <v>0</v>
      </c>
      <c r="E66" s="14">
        <f>'[1]DEVENGADOS FEBRERO'!$D$44</f>
        <v>807881.79</v>
      </c>
      <c r="F66" s="14">
        <v>0</v>
      </c>
      <c r="G66" s="14">
        <v>0</v>
      </c>
      <c r="H66" s="14"/>
      <c r="I66" s="14"/>
      <c r="J66" s="14"/>
      <c r="K66" s="14"/>
      <c r="L66" s="14"/>
      <c r="M66" s="14"/>
      <c r="N66" s="14"/>
      <c r="O66" s="14"/>
      <c r="P66" s="14">
        <f>D66+E66+F66+G66+H66+I66+J66+K66+L66+M66+N66+O66</f>
        <v>807881.79</v>
      </c>
    </row>
    <row r="67" spans="1:16" ht="16.5" x14ac:dyDescent="0.25">
      <c r="A67" s="8" t="s">
        <v>26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/>
      <c r="I67" s="14"/>
      <c r="J67" s="14"/>
      <c r="K67" s="14"/>
      <c r="L67" s="14"/>
      <c r="M67" s="14"/>
      <c r="N67" s="14"/>
      <c r="O67" s="14"/>
      <c r="P67" s="14">
        <f>D67+E67+F67+G67+H67+I67+J67+K67+L67+M67+N67+O67</f>
        <v>0</v>
      </c>
    </row>
    <row r="68" spans="1:16" ht="24.75" x14ac:dyDescent="0.25">
      <c r="A68" s="8" t="s">
        <v>25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/>
      <c r="I68" s="14"/>
      <c r="J68" s="14"/>
      <c r="K68" s="14"/>
      <c r="L68" s="14"/>
      <c r="M68" s="14"/>
      <c r="N68" s="14"/>
      <c r="O68" s="14"/>
      <c r="P68" s="14">
        <f>D68+E68+F68+G68+H68+I68+J68+K68+L68+M68+N68+O68</f>
        <v>0</v>
      </c>
    </row>
    <row r="69" spans="1:16" ht="24.75" x14ac:dyDescent="0.25">
      <c r="A69" s="16" t="s">
        <v>24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/>
      <c r="I69" s="11"/>
      <c r="J69" s="11"/>
      <c r="K69" s="11"/>
      <c r="L69" s="11"/>
      <c r="M69" s="11"/>
      <c r="N69" s="11"/>
      <c r="O69" s="14"/>
      <c r="P69" s="11">
        <f>D69+E69+F69+G69+H69+I69+J69+K69+L69+M69+N69+O69</f>
        <v>0</v>
      </c>
    </row>
    <row r="70" spans="1:16" x14ac:dyDescent="0.25">
      <c r="A70" s="19" t="s">
        <v>23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/>
      <c r="I70" s="14"/>
      <c r="J70" s="14"/>
      <c r="K70" s="14"/>
      <c r="L70" s="14"/>
      <c r="M70" s="14"/>
      <c r="N70" s="14"/>
      <c r="O70" s="14"/>
      <c r="P70" s="14">
        <f>D70+E70+F70+G70+H70+I70+J70+K70+L70+M70+N70+O70</f>
        <v>0</v>
      </c>
    </row>
    <row r="71" spans="1:16" ht="16.5" x14ac:dyDescent="0.25">
      <c r="A71" s="8" t="s">
        <v>22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/>
      <c r="I71" s="14"/>
      <c r="J71" s="14"/>
      <c r="K71" s="14"/>
      <c r="L71" s="14"/>
      <c r="M71" s="14"/>
      <c r="N71" s="14"/>
      <c r="O71" s="14"/>
      <c r="P71" s="14">
        <f>D71+E71+F71+G71+H71+I71+J71+K71+L71+M71+N71+O71</f>
        <v>0</v>
      </c>
    </row>
    <row r="72" spans="1:16" x14ac:dyDescent="0.25">
      <c r="A72" s="15" t="s">
        <v>21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/>
      <c r="I72" s="11"/>
      <c r="J72" s="11"/>
      <c r="K72" s="11"/>
      <c r="L72" s="11"/>
      <c r="M72" s="11"/>
      <c r="N72" s="11"/>
      <c r="O72" s="14"/>
      <c r="P72" s="11">
        <f>D72+E72+F72+G72+H72+I72+J72+K72+L72+M72+N72+O72</f>
        <v>0</v>
      </c>
    </row>
    <row r="73" spans="1:16" ht="16.5" x14ac:dyDescent="0.25">
      <c r="A73" s="8" t="s">
        <v>20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/>
      <c r="I73" s="14"/>
      <c r="J73" s="14"/>
      <c r="K73" s="14"/>
      <c r="L73" s="14"/>
      <c r="M73" s="14"/>
      <c r="N73" s="14"/>
      <c r="O73" s="14"/>
      <c r="P73" s="14">
        <f>D73+E73+F73+G73+H73+I73+J73+K73+L73+M73+N73+O73</f>
        <v>0</v>
      </c>
    </row>
    <row r="74" spans="1:16" ht="16.5" x14ac:dyDescent="0.25">
      <c r="A74" s="8" t="s">
        <v>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/>
      <c r="I74" s="14"/>
      <c r="J74" s="14"/>
      <c r="K74" s="14"/>
      <c r="L74" s="14"/>
      <c r="M74" s="14"/>
      <c r="N74" s="14"/>
      <c r="O74" s="14"/>
      <c r="P74" s="14">
        <f>D74+E74+F74+G74+H74+I74+J74+K74+L74+M74+N74+O74</f>
        <v>0</v>
      </c>
    </row>
    <row r="75" spans="1:16" ht="16.5" x14ac:dyDescent="0.25">
      <c r="A75" s="8" t="s">
        <v>18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/>
      <c r="I75" s="14"/>
      <c r="J75" s="14"/>
      <c r="K75" s="14"/>
      <c r="L75" s="14"/>
      <c r="M75" s="14"/>
      <c r="N75" s="14"/>
      <c r="O75" s="14"/>
      <c r="P75" s="14">
        <f>D75+E75+F75+G75+H75+I75+J75+K75+L75+M75+N75+O75</f>
        <v>0</v>
      </c>
    </row>
    <row r="76" spans="1:16" x14ac:dyDescent="0.25">
      <c r="A76" s="18" t="s">
        <v>17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6.5" x14ac:dyDescent="0.25">
      <c r="A77" s="16" t="s">
        <v>16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/>
      <c r="I77" s="11"/>
      <c r="J77" s="11"/>
      <c r="K77" s="11"/>
      <c r="L77" s="11"/>
      <c r="M77" s="11"/>
      <c r="N77" s="11"/>
      <c r="O77" s="11"/>
      <c r="P77" s="11">
        <v>0</v>
      </c>
    </row>
    <row r="78" spans="1:16" ht="16.5" x14ac:dyDescent="0.25">
      <c r="A78" s="8" t="s">
        <v>15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8" t="s">
        <v>14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5" t="s">
        <v>13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ht="16.5" x14ac:dyDescent="0.25">
      <c r="A81" s="8" t="s">
        <v>12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ht="16.5" x14ac:dyDescent="0.25">
      <c r="A82" s="8" t="s">
        <v>11</v>
      </c>
      <c r="B82" s="14">
        <v>0</v>
      </c>
      <c r="C82" s="14">
        <v>0</v>
      </c>
      <c r="D82" s="14">
        <f>D83+D84</f>
        <v>0</v>
      </c>
      <c r="E82" s="14">
        <v>0</v>
      </c>
      <c r="F82" s="14">
        <v>0</v>
      </c>
      <c r="G82" s="14">
        <v>0</v>
      </c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5" t="s">
        <v>10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2">
        <f>B12+B18+B28+B38+B47+B54+B64</f>
        <v>2115775488</v>
      </c>
      <c r="C85" s="12">
        <f>C12+C18+C28+C38+C47+C54+C64</f>
        <v>2143533591.54</v>
      </c>
      <c r="D85" s="12">
        <f>D12+D18+D28+D38+D47+D54+D64</f>
        <v>99347377.019999996</v>
      </c>
      <c r="E85" s="12">
        <f>E12+E18+E28+E38+E47+E54+E64</f>
        <v>140626704.52000001</v>
      </c>
      <c r="F85" s="12">
        <f>F12+F18+F28+F38+F47+F54+F64</f>
        <v>168207522.76999998</v>
      </c>
      <c r="G85" s="12">
        <f>G12+G18+G28+G38+G47+G54+G64</f>
        <v>139330584.18000001</v>
      </c>
      <c r="H85" s="12">
        <f>H12+H18+H28+H38+H47+H54+H64</f>
        <v>0</v>
      </c>
      <c r="I85" s="12">
        <f>I12+I18+I28+I38+I47+I54+I64</f>
        <v>0</v>
      </c>
      <c r="J85" s="12">
        <f>J12+J18+J28+J38+J47+J54+J64</f>
        <v>0</v>
      </c>
      <c r="K85" s="12">
        <f>K12+K18+K28+K38+K47+K54+K64</f>
        <v>0</v>
      </c>
      <c r="L85" s="12">
        <f>L12+L18+L28+L38+L47+L54+L64</f>
        <v>0</v>
      </c>
      <c r="M85" s="12">
        <f>M12+M18+M28+M38+M47+M54+M64</f>
        <v>0</v>
      </c>
      <c r="N85" s="12">
        <f>N12+N18+N28+N38+N47+N54+N64</f>
        <v>0</v>
      </c>
      <c r="O85" s="12">
        <f>O12+O18+O28+O38+O47+O54+O64</f>
        <v>0</v>
      </c>
      <c r="P85" s="12">
        <f>P12+P18+P28+P38+P47+P54+P64</f>
        <v>547512188.49000001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1496062992125984" footer="0.31496062992125984"/>
  <pageSetup paperSize="5" scale="90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D0FE-02B4-49BB-8028-2E758C838FD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3O ABRIL </vt:lpstr>
      <vt:lpstr>Hoja1</vt:lpstr>
      <vt:lpstr>'P2 P Aprobado-Ejec 3O ABRIL '!Área_de_impresión</vt:lpstr>
      <vt:lpstr>'P2 P Aprobado-Ejec 3O ABRIL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2022-05-27T18:32:10Z</dcterms:created>
  <dcterms:modified xsi:type="dcterms:W3CDTF">2022-05-27T18:32:42Z</dcterms:modified>
</cp:coreProperties>
</file>