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sgarcia\Desktop\Presupuesto julio excel\"/>
    </mc:Choice>
  </mc:AlternateContent>
  <xr:revisionPtr revIDLastSave="0" documentId="8_{89EF21BD-1063-4AE9-9AA1-48B6EE2CAE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AL 31 JUL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'EJECUCION AL 31 JULIO'!$A$3:$L$101</definedName>
    <definedName name="_xlnm.Print_Titles" localSheetId="0">'EJECUCION AL 31 JULIO'!$1:$14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5" i="1" l="1"/>
  <c r="E89" i="1"/>
  <c r="E88" i="1"/>
  <c r="E87" i="1"/>
  <c r="E86" i="1"/>
  <c r="L85" i="1"/>
  <c r="L90" i="1" s="1"/>
  <c r="K85" i="1"/>
  <c r="K90" i="1" s="1"/>
  <c r="J85" i="1"/>
  <c r="J90" i="1" s="1"/>
  <c r="I85" i="1"/>
  <c r="I90" i="1" s="1"/>
  <c r="H85" i="1"/>
  <c r="H90" i="1" s="1"/>
  <c r="G85" i="1"/>
  <c r="G90" i="1" s="1"/>
  <c r="F85" i="1"/>
  <c r="E85" i="1" s="1"/>
  <c r="E84" i="1"/>
  <c r="E83" i="1"/>
  <c r="E82" i="1"/>
  <c r="E81" i="1"/>
  <c r="E78" i="1"/>
  <c r="E77" i="1"/>
  <c r="E76" i="1"/>
  <c r="E75" i="1"/>
  <c r="E74" i="1"/>
  <c r="E73" i="1"/>
  <c r="E72" i="1"/>
  <c r="E71" i="1"/>
  <c r="E70" i="1"/>
  <c r="E69" i="1"/>
  <c r="E67" i="1" s="1"/>
  <c r="E68" i="1"/>
  <c r="L67" i="1"/>
  <c r="K67" i="1"/>
  <c r="J67" i="1"/>
  <c r="I67" i="1"/>
  <c r="H67" i="1"/>
  <c r="G67" i="1"/>
  <c r="F67" i="1"/>
  <c r="H66" i="1"/>
  <c r="E66" i="1"/>
  <c r="E65" i="1"/>
  <c r="E64" i="1"/>
  <c r="L63" i="1"/>
  <c r="K63" i="1"/>
  <c r="J63" i="1"/>
  <c r="I63" i="1"/>
  <c r="L62" i="1"/>
  <c r="L58" i="1" s="1"/>
  <c r="K62" i="1"/>
  <c r="J62" i="1"/>
  <c r="I62" i="1"/>
  <c r="H62" i="1"/>
  <c r="J61" i="1"/>
  <c r="E61" i="1" s="1"/>
  <c r="J60" i="1"/>
  <c r="E60" i="1" s="1"/>
  <c r="I60" i="1"/>
  <c r="J59" i="1"/>
  <c r="I59" i="1"/>
  <c r="E59" i="1" s="1"/>
  <c r="H59" i="1"/>
  <c r="H58" i="1" s="1"/>
  <c r="K58" i="1"/>
  <c r="I58" i="1"/>
  <c r="G58" i="1"/>
  <c r="F58" i="1"/>
  <c r="E57" i="1"/>
  <c r="E56" i="1"/>
  <c r="E55" i="1"/>
  <c r="E54" i="1"/>
  <c r="E53" i="1"/>
  <c r="L52" i="1"/>
  <c r="K52" i="1"/>
  <c r="J52" i="1"/>
  <c r="I52" i="1"/>
  <c r="H52" i="1"/>
  <c r="G52" i="1"/>
  <c r="E52" i="1" s="1"/>
  <c r="E50" i="1" s="1"/>
  <c r="E51" i="1"/>
  <c r="L50" i="1"/>
  <c r="K50" i="1"/>
  <c r="J50" i="1"/>
  <c r="I50" i="1"/>
  <c r="H50" i="1"/>
  <c r="G50" i="1"/>
  <c r="F50" i="1"/>
  <c r="L49" i="1"/>
  <c r="K49" i="1"/>
  <c r="J49" i="1"/>
  <c r="I49" i="1"/>
  <c r="H49" i="1"/>
  <c r="G49" i="1"/>
  <c r="F49" i="1"/>
  <c r="J48" i="1"/>
  <c r="E48" i="1"/>
  <c r="E47" i="1"/>
  <c r="L46" i="1"/>
  <c r="K46" i="1"/>
  <c r="J46" i="1"/>
  <c r="I46" i="1"/>
  <c r="H46" i="1"/>
  <c r="G46" i="1"/>
  <c r="F46" i="1"/>
  <c r="E46" i="1"/>
  <c r="E45" i="1"/>
  <c r="L44" i="1"/>
  <c r="K44" i="1"/>
  <c r="J44" i="1"/>
  <c r="I44" i="1"/>
  <c r="H44" i="1"/>
  <c r="G44" i="1"/>
  <c r="F44" i="1"/>
  <c r="E44" i="1" s="1"/>
  <c r="L43" i="1"/>
  <c r="L42" i="1" s="1"/>
  <c r="K43" i="1"/>
  <c r="J43" i="1"/>
  <c r="I43" i="1"/>
  <c r="E43" i="1" s="1"/>
  <c r="H43" i="1"/>
  <c r="H42" i="1" s="1"/>
  <c r="F43" i="1"/>
  <c r="I42" i="1"/>
  <c r="L41" i="1"/>
  <c r="K41" i="1"/>
  <c r="J41" i="1"/>
  <c r="I41" i="1"/>
  <c r="E41" i="1" s="1"/>
  <c r="H41" i="1"/>
  <c r="L40" i="1"/>
  <c r="K40" i="1"/>
  <c r="I40" i="1"/>
  <c r="H40" i="1"/>
  <c r="G40" i="1"/>
  <c r="G33" i="1" s="1"/>
  <c r="K39" i="1"/>
  <c r="J39" i="1"/>
  <c r="I39" i="1"/>
  <c r="H39" i="1"/>
  <c r="L38" i="1"/>
  <c r="K38" i="1"/>
  <c r="J38" i="1"/>
  <c r="I38" i="1"/>
  <c r="H38" i="1"/>
  <c r="E37" i="1"/>
  <c r="L36" i="1"/>
  <c r="K36" i="1"/>
  <c r="I36" i="1"/>
  <c r="H36" i="1"/>
  <c r="E36" i="1" s="1"/>
  <c r="L35" i="1"/>
  <c r="K35" i="1"/>
  <c r="J35" i="1"/>
  <c r="I35" i="1"/>
  <c r="H35" i="1"/>
  <c r="L34" i="1"/>
  <c r="J34" i="1"/>
  <c r="I34" i="1"/>
  <c r="I33" i="1" s="1"/>
  <c r="H34" i="1"/>
  <c r="E34" i="1" s="1"/>
  <c r="F33" i="1"/>
  <c r="L32" i="1"/>
  <c r="K32" i="1"/>
  <c r="J32" i="1"/>
  <c r="I32" i="1"/>
  <c r="E32" i="1" s="1"/>
  <c r="H32" i="1"/>
  <c r="G32" i="1"/>
  <c r="L31" i="1"/>
  <c r="K31" i="1"/>
  <c r="E31" i="1" s="1"/>
  <c r="J31" i="1"/>
  <c r="H31" i="1"/>
  <c r="L30" i="1"/>
  <c r="L23" i="1" s="1"/>
  <c r="K30" i="1"/>
  <c r="J30" i="1"/>
  <c r="I30" i="1"/>
  <c r="H30" i="1"/>
  <c r="L29" i="1"/>
  <c r="J29" i="1"/>
  <c r="I29" i="1"/>
  <c r="H29" i="1"/>
  <c r="G29" i="1"/>
  <c r="E29" i="1" s="1"/>
  <c r="L28" i="1"/>
  <c r="K28" i="1"/>
  <c r="J28" i="1"/>
  <c r="I28" i="1"/>
  <c r="H28" i="1"/>
  <c r="G28" i="1"/>
  <c r="G23" i="1" s="1"/>
  <c r="K27" i="1"/>
  <c r="E27" i="1" s="1"/>
  <c r="L26" i="1"/>
  <c r="K26" i="1"/>
  <c r="J26" i="1"/>
  <c r="E26" i="1" s="1"/>
  <c r="L25" i="1"/>
  <c r="K25" i="1"/>
  <c r="J25" i="1"/>
  <c r="I25" i="1"/>
  <c r="H25" i="1"/>
  <c r="H23" i="1" s="1"/>
  <c r="L24" i="1"/>
  <c r="K24" i="1"/>
  <c r="J24" i="1"/>
  <c r="I24" i="1"/>
  <c r="H24" i="1"/>
  <c r="G24" i="1"/>
  <c r="F24" i="1"/>
  <c r="F23" i="1" s="1"/>
  <c r="L22" i="1"/>
  <c r="K22" i="1"/>
  <c r="J22" i="1"/>
  <c r="I22" i="1"/>
  <c r="H22" i="1"/>
  <c r="E22" i="1" s="1"/>
  <c r="G22" i="1"/>
  <c r="F22" i="1"/>
  <c r="E21" i="1"/>
  <c r="L20" i="1"/>
  <c r="K20" i="1"/>
  <c r="J20" i="1"/>
  <c r="I20" i="1"/>
  <c r="H20" i="1"/>
  <c r="G20" i="1"/>
  <c r="L19" i="1"/>
  <c r="K19" i="1"/>
  <c r="J19" i="1"/>
  <c r="I19" i="1"/>
  <c r="H19" i="1"/>
  <c r="G19" i="1"/>
  <c r="F19" i="1"/>
  <c r="L18" i="1"/>
  <c r="K18" i="1"/>
  <c r="J18" i="1"/>
  <c r="I18" i="1"/>
  <c r="H18" i="1"/>
  <c r="G18" i="1"/>
  <c r="F18" i="1"/>
  <c r="F17" i="1" s="1"/>
  <c r="L17" i="1"/>
  <c r="E16" i="1"/>
  <c r="L79" i="1" l="1"/>
  <c r="E19" i="1"/>
  <c r="J17" i="1"/>
  <c r="E24" i="1"/>
  <c r="K23" i="1"/>
  <c r="E28" i="1"/>
  <c r="L33" i="1"/>
  <c r="K33" i="1"/>
  <c r="E39" i="1"/>
  <c r="K42" i="1"/>
  <c r="E62" i="1"/>
  <c r="H17" i="1"/>
  <c r="E18" i="1"/>
  <c r="E17" i="1" s="1"/>
  <c r="G17" i="1"/>
  <c r="K17" i="1"/>
  <c r="H33" i="1"/>
  <c r="E38" i="1"/>
  <c r="E49" i="1"/>
  <c r="E63" i="1"/>
  <c r="E42" i="1"/>
  <c r="E20" i="1"/>
  <c r="J23" i="1"/>
  <c r="E30" i="1"/>
  <c r="E35" i="1"/>
  <c r="E33" i="1" s="1"/>
  <c r="E40" i="1"/>
  <c r="J42" i="1"/>
  <c r="G42" i="1"/>
  <c r="E58" i="1"/>
  <c r="L92" i="1"/>
  <c r="G79" i="1"/>
  <c r="G92" i="1" s="1"/>
  <c r="K79" i="1"/>
  <c r="K92" i="1" s="1"/>
  <c r="F90" i="1"/>
  <c r="I17" i="1"/>
  <c r="I23" i="1"/>
  <c r="E25" i="1"/>
  <c r="J33" i="1"/>
  <c r="J79" i="1" s="1"/>
  <c r="J92" i="1" s="1"/>
  <c r="J58" i="1"/>
  <c r="F42" i="1"/>
  <c r="F79" i="1" s="1"/>
  <c r="H79" i="1" l="1"/>
  <c r="H92" i="1" s="1"/>
  <c r="E23" i="1"/>
  <c r="E79" i="1" s="1"/>
  <c r="I79" i="1"/>
  <c r="I92" i="1" s="1"/>
  <c r="E90" i="1"/>
  <c r="F92" i="1"/>
  <c r="E92" i="1" l="1"/>
</calcChain>
</file>

<file path=xl/sharedStrings.xml><?xml version="1.0" encoding="utf-8"?>
<sst xmlns="http://schemas.openxmlformats.org/spreadsheetml/2006/main" count="163" uniqueCount="163">
  <si>
    <t>“Año de la Innovación y la Competitividad”</t>
  </si>
  <si>
    <t xml:space="preserve">MINISTERIO DE CULTURA </t>
  </si>
  <si>
    <t xml:space="preserve">DIRECCION FINANCIERA </t>
  </si>
  <si>
    <t xml:space="preserve">DEPARTAMENTO DE PRESUPUESTO </t>
  </si>
  <si>
    <t xml:space="preserve"> Ejecución de  Gastos y Aplicaciones Financieras</t>
  </si>
  <si>
    <t>UNIDAD EJECUTORA 0001 : DEL 01  AL 31 DE JULIO 2021</t>
  </si>
  <si>
    <t>en RD $</t>
  </si>
  <si>
    <t>DETALLE</t>
  </si>
  <si>
    <t xml:space="preserve">TOTAL </t>
  </si>
  <si>
    <t>Enero</t>
  </si>
  <si>
    <t>Febrero</t>
  </si>
  <si>
    <t>Marzo</t>
  </si>
  <si>
    <t>Abril</t>
  </si>
  <si>
    <t>Mayo</t>
  </si>
  <si>
    <t>Junio</t>
  </si>
  <si>
    <t>Julio</t>
  </si>
  <si>
    <t>2.-</t>
  </si>
  <si>
    <t xml:space="preserve">GASTOS </t>
  </si>
  <si>
    <t>2.1-</t>
  </si>
  <si>
    <t xml:space="preserve">REMUNERACIONES Y CONTRIBUCIONES </t>
  </si>
  <si>
    <t>2.1.1</t>
  </si>
  <si>
    <t>REMUNERACIONES</t>
  </si>
  <si>
    <t>2.1.2</t>
  </si>
  <si>
    <t>SOBRESUELDOS</t>
  </si>
  <si>
    <t>2.1.3</t>
  </si>
  <si>
    <t>DIETAS Y GASTOS DE REPRESENTACIÓN</t>
  </si>
  <si>
    <t>2.1.4</t>
  </si>
  <si>
    <t xml:space="preserve">GRATIFICACIONES Y BONIFICACIONES </t>
  </si>
  <si>
    <t>2.1.5</t>
  </si>
  <si>
    <t>CONTRIBUCIONES A LA SEGURIDAD SOCIAL</t>
  </si>
  <si>
    <t>2.2-</t>
  </si>
  <si>
    <t xml:space="preserve">CONTRATACIONES Y SERVICIOS 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</si>
  <si>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</si>
  <si>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</si>
  <si>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</si>
  <si>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</si>
  <si>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</si>
  <si>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</si>
  <si>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</si>
  <si>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</si>
  <si>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</si>
  <si>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</si>
  <si>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</si>
  <si>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</si>
  <si>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</si>
  <si>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</si>
  <si>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</si>
  <si>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</si>
  <si>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</si>
  <si>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</si>
  <si>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2.3-</t>
  </si>
  <si>
    <t xml:space="preserve">MATERIALES Y SUMINISTROS 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</si>
  <si>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</si>
  <si>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</si>
  <si>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</si>
  <si>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</si>
  <si>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</si>
  <si>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</si>
  <si>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</si>
  <si>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</si>
  <si>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</si>
  <si>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PRODUCTOS DE 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</si>
  <si>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</si>
  <si>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</si>
  <si>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</si>
  <si>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</si>
  <si>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</si>
  <si>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</si>
  <si>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2.4 -</t>
  </si>
  <si>
    <t>TRANSFERENCIAS CORRIENTES</t>
  </si>
  <si>
    <t>2.4.1</t>
  </si>
  <si>
    <t>TRANSFERENCIAS CORRIENTES AL SECTOR PRIVADO</t>
  </si>
  <si>
    <t>2.4.2</t>
  </si>
  <si>
    <t>TRANSFERENCIAS CORRIENTES AL GOBIERNO GENERAL NACIONAL</t>
  </si>
  <si>
    <t>2.4.3</t>
  </si>
  <si>
    <t xml:space="preserve">TRANSFERENCIAS CORRIENTES A GOBIERNOS GENERALES LOCALES </t>
  </si>
  <si>
    <t>2.4.4</t>
  </si>
  <si>
    <t>TRANSFERENCIAS CORRIENTES A EMPRESAS PÚBLICAS NO FINANCIERAS</t>
  </si>
  <si>
    <t>2.4.5</t>
  </si>
  <si>
    <t xml:space="preserve">TRANSFERENCIAS CORRIENTES A INSTITUCIONES PUBLICAS FINANCIERAS </t>
  </si>
  <si>
    <t>2.4.7</t>
  </si>
  <si>
    <t>TRANSFERENCIAS CORRIENTES AL SECTOR EXTERNO</t>
  </si>
  <si>
    <t>2.4.9</t>
  </si>
  <si>
    <t>TRANSFERENCIAS CORRIENTES A OTRAS INSTITUCIONES PÚBLICAS</t>
  </si>
  <si>
    <t>2.5-</t>
  </si>
  <si>
    <t xml:space="preserve">TRANSFERENCIAS DE CAPITAL </t>
  </si>
  <si>
    <t>2.5.1</t>
  </si>
  <si>
    <t>TRANSFERENCIAS DE CAPITAL AL SECTOR PRIVADO</t>
  </si>
  <si>
    <t>2.5.2</t>
  </si>
  <si>
    <t>TRANSFERENCIAS DE CAPITAL AL GOBIERNO GENERAL NACIONAL</t>
  </si>
  <si>
    <t>2.5.3</t>
  </si>
  <si>
    <t>TRANSFERENCIAS DE CAPITAL A GOBIERNOS GENERALES LOCALES</t>
  </si>
  <si>
    <t>2.5.4</t>
  </si>
  <si>
    <t>TRANSFERENCIAS DE CAPITAL A EMPRESAS PUBLICAS NO FINANCIERAS</t>
  </si>
  <si>
    <t>2.5.5</t>
  </si>
  <si>
    <t>TRANSFERENCIAS DE CAPITAL A INSTITUCIONES PUBLICAS FINANCIERAS</t>
  </si>
  <si>
    <t>2.5.6</t>
  </si>
  <si>
    <t xml:space="preserve">TRANSFERENCIAS DE CAPITAL AL SECTOR EXTERNO </t>
  </si>
  <si>
    <t>2.5.9</t>
  </si>
  <si>
    <t>TRANSFERENCIAS DE CAPITAL A OTRAS INSTITUCIONES PUBLICAS</t>
  </si>
  <si>
    <t>2.6-</t>
  </si>
  <si>
    <t>BIENES MUEBLES , INMUEBLS E INTANGIBLES</t>
  </si>
  <si>
    <t>2.6.1</t>
  </si>
  <si>
    <t>MOBILIARIO Y EQUIPO</t>
  </si>
  <si>
    <t>2.6.2</t>
  </si>
  <si>
    <t>MOBILIARIO Y EQUIPO EDUCACIONAL Y RECREATIVO</t>
  </si>
  <si>
    <t>2.6.4</t>
  </si>
  <si>
    <t>VEHÍCULOS Y EQUIPO DE TRANSPORTE, TRACCIÓN Y ELEVACIÓN</t>
  </si>
  <si>
    <t>2.6.5</t>
  </si>
  <si>
    <t>MAQUINARIA, OTROS EQUIPOS Y HERRAMIENTAS</t>
  </si>
  <si>
    <t>2.6.6.</t>
  </si>
  <si>
    <t xml:space="preserve">EQUIPOS DE DEFENSA Y SEGURIDAD </t>
  </si>
  <si>
    <t>2.6.7</t>
  </si>
  <si>
    <t xml:space="preserve">ACTIVOS BIOLOGICOS CULTIVABLES </t>
  </si>
  <si>
    <t>2.6.8</t>
  </si>
  <si>
    <t>BIENES INTANGIBLES</t>
  </si>
  <si>
    <t>2.6.9</t>
  </si>
  <si>
    <t>EDIFICIOS, ESTRUCTURAS , TIERRAS, TERRENOS Y OBJETOS DE VALOR</t>
  </si>
  <si>
    <t>2.7-</t>
  </si>
  <si>
    <t xml:space="preserve"> OBRAS </t>
  </si>
  <si>
    <t xml:space="preserve">2.7.1    </t>
  </si>
  <si>
    <t>OBRAS EN EDIFICACIONES</t>
  </si>
  <si>
    <t>2.7.2</t>
  </si>
  <si>
    <t xml:space="preserve">INFRAESTRUCTURAS </t>
  </si>
  <si>
    <t xml:space="preserve">2.7.3 </t>
  </si>
  <si>
    <t xml:space="preserve">CONSTRUCCIONES EN BIENES CONCESIONADOS </t>
  </si>
  <si>
    <t xml:space="preserve">2.7.4 </t>
  </si>
  <si>
    <t>GASTOS QUE SE ASIGANRAN DURANTE EL EJERCICIO PARA INVERSION (ART.32 Y 33 LEY 423-06)</t>
  </si>
  <si>
    <t>2.8-</t>
  </si>
  <si>
    <t>ADQUISICION DE ACTIVOS FINANCIEROS  CON FINES DE POLITICA</t>
  </si>
  <si>
    <t>2.8.1</t>
  </si>
  <si>
    <t xml:space="preserve">CONCESION DE PRESTAMOS </t>
  </si>
  <si>
    <t>2.8.2</t>
  </si>
  <si>
    <t>ADQUISICION DE TITULOS VALORES REPRESENTATIVOS DE DEUDA</t>
  </si>
  <si>
    <t xml:space="preserve">2.9- </t>
  </si>
  <si>
    <t xml:space="preserve">GASTOS FINANCIEROS </t>
  </si>
  <si>
    <t>2.9.1</t>
  </si>
  <si>
    <t>INTERESES DE LA DEUDA PUBLICA INTERNA</t>
  </si>
  <si>
    <t>2.9.2</t>
  </si>
  <si>
    <t>INTERESES DE LA DEUDA PUBLICA EXTERNA</t>
  </si>
  <si>
    <t xml:space="preserve">2.9.4 </t>
  </si>
  <si>
    <t xml:space="preserve">COMISIONES Y OTROS GASTOS BANCARIOS DE LA DEUDA PUBLICA </t>
  </si>
  <si>
    <t xml:space="preserve">TOTAL GASTOS </t>
  </si>
  <si>
    <t>4.-</t>
  </si>
  <si>
    <t xml:space="preserve">APLICACIONES FINANCIERAS </t>
  </si>
  <si>
    <t xml:space="preserve"> 4.1- INCREMENTO DE ACTIVOS  FINANCIEROS </t>
  </si>
  <si>
    <t xml:space="preserve">4.1.1 </t>
  </si>
  <si>
    <t xml:space="preserve">INCREMENTO DE ACTIVOS FINANCIEROS CORRIENTES </t>
  </si>
  <si>
    <t xml:space="preserve">4.1.2  </t>
  </si>
  <si>
    <t>INCREMENTO DE ACTIVOS FINANCIEROS NO CORRIENTES</t>
  </si>
  <si>
    <t xml:space="preserve">4.2-DISMINUCION DE PASIVOS </t>
  </si>
  <si>
    <t>4.2.1</t>
  </si>
  <si>
    <t xml:space="preserve">DISMINUCION DE PASIVOS CORRIENTES </t>
  </si>
  <si>
    <t>4.2.2</t>
  </si>
  <si>
    <t xml:space="preserve">DISMINUCION DE PASIVOS NO  CORRIENTES </t>
  </si>
  <si>
    <t xml:space="preserve">4.3- DISMINUCION DE FONDOS DE TERCEROS </t>
  </si>
  <si>
    <t>4.3.5</t>
  </si>
  <si>
    <t xml:space="preserve">DISMINUCION DEPOSITOS FONDOS DE TERCEROS </t>
  </si>
  <si>
    <t xml:space="preserve">TOTAL  DE APLICACIONES FINANCIERAS </t>
  </si>
  <si>
    <t xml:space="preserve">TOTAL DE GASTOS Y APLICACIONES FINANCIERAS </t>
  </si>
  <si>
    <t>FUENTE : Sistema Integrado de Gestión Financiera  (SIGEF)</t>
  </si>
  <si>
    <t xml:space="preserve">LIC. RAMON FERNANDO GERMAN </t>
  </si>
  <si>
    <t xml:space="preserve">ENC. DEPTO. DE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</si>
</sst>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5"/>
      <color rgb="FF000000"/>
      <name val="Calibri"/>
      <family val="2"/>
    </font>
    <font>
      <b/>
      <sz val="9"/>
      <color rgb="FF000000"/>
      <name val="Calibri"/>
      <family val="2"/>
    </font>
    <font>
      <b/>
      <sz val="5"/>
      <color rgb="FF000000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sz val="5"/>
      <color rgb="FF000000"/>
      <name val="Arial"/>
      <family val="2"/>
    </font>
    <font>
      <sz val="4"/>
      <name val="Arial"/>
      <family val="2"/>
    </font>
    <font>
      <b/>
      <sz val="5"/>
      <color theme="1"/>
      <name val="Arial"/>
      <family val="2"/>
    </font>
    <font>
      <sz val="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1" fillId="0" borderId="0" xfId="1"/>
    <xf numFmtId="0" fontId="2" fillId="0" borderId="0" xfId="1" applyFont="1"/>
    <xf numFmtId="0" fontId="4" fillId="2" borderId="1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5" xfId="1" applyFont="1" applyBorder="1" applyAlignment="1">
      <alignment vertical="center"/>
    </xf>
    <xf numFmtId="0" fontId="7" fillId="0" borderId="5" xfId="1" applyFont="1" applyBorder="1" applyAlignment="1">
      <alignment horizontal="left" vertical="center" wrapText="1"/>
    </xf>
    <xf numFmtId="4" fontId="7" fillId="0" borderId="5" xfId="1" applyNumberFormat="1" applyFont="1" applyBorder="1" applyAlignment="1">
      <alignment horizontal="right" vertical="center" wrapText="1"/>
    </xf>
    <xf numFmtId="4" fontId="5" fillId="0" borderId="5" xfId="1" applyNumberFormat="1" applyFont="1" applyBorder="1" applyAlignment="1">
      <alignment horizontal="right" vertical="center" wrapText="1"/>
    </xf>
    <xf numFmtId="0" fontId="4" fillId="3" borderId="5" xfId="1" applyFont="1" applyFill="1" applyBorder="1" applyAlignment="1">
      <alignment vertical="center"/>
    </xf>
    <xf numFmtId="43" fontId="7" fillId="3" borderId="5" xfId="1" applyNumberFormat="1" applyFont="1" applyFill="1" applyBorder="1" applyAlignment="1">
      <alignment horizontal="right" vertical="center" wrapText="1"/>
    </xf>
    <xf numFmtId="0" fontId="2" fillId="0" borderId="0" xfId="1" applyFont="1" applyFill="1"/>
    <xf numFmtId="0" fontId="7" fillId="0" borderId="6" xfId="1" applyFont="1" applyFill="1" applyBorder="1" applyAlignment="1">
      <alignment vertical="center"/>
    </xf>
    <xf numFmtId="0" fontId="6" fillId="0" borderId="7" xfId="1" applyFont="1" applyFill="1" applyBorder="1" applyAlignment="1">
      <alignment vertical="center" wrapText="1"/>
    </xf>
    <xf numFmtId="0" fontId="6" fillId="0" borderId="5" xfId="1" applyFont="1" applyFill="1" applyBorder="1" applyAlignment="1">
      <alignment horizontal="left" vertical="center" wrapText="1"/>
    </xf>
    <xf numFmtId="43" fontId="7" fillId="0" borderId="5" xfId="1" applyNumberFormat="1" applyFont="1" applyFill="1" applyBorder="1" applyAlignment="1">
      <alignment horizontal="right" vertical="center" wrapText="1"/>
    </xf>
    <xf numFmtId="43" fontId="6" fillId="0" borderId="5" xfId="1" applyNumberFormat="1" applyFont="1" applyFill="1" applyBorder="1" applyAlignment="1">
      <alignment horizontal="right" vertical="center" wrapText="1"/>
    </xf>
    <xf numFmtId="0" fontId="1" fillId="0" borderId="0" xfId="1" applyFill="1"/>
    <xf numFmtId="0" fontId="7" fillId="0" borderId="8" xfId="1" applyFont="1" applyBorder="1" applyAlignment="1">
      <alignment vertical="center"/>
    </xf>
    <xf numFmtId="0" fontId="6" fillId="0" borderId="7" xfId="1" applyFont="1" applyBorder="1" applyAlignment="1">
      <alignment vertical="center" wrapText="1"/>
    </xf>
    <xf numFmtId="0" fontId="6" fillId="0" borderId="5" xfId="1" applyFont="1" applyBorder="1" applyAlignment="1">
      <alignment horizontal="left" vertical="center" wrapText="1"/>
    </xf>
    <xf numFmtId="43" fontId="7" fillId="0" borderId="5" xfId="1" applyNumberFormat="1" applyFont="1" applyBorder="1" applyAlignment="1">
      <alignment horizontal="right" vertical="center" wrapText="1"/>
    </xf>
    <xf numFmtId="43" fontId="6" fillId="0" borderId="5" xfId="1" applyNumberFormat="1" applyFont="1" applyBorder="1" applyAlignment="1">
      <alignment horizontal="right" vertical="center" wrapText="1"/>
    </xf>
    <xf numFmtId="0" fontId="7" fillId="0" borderId="9" xfId="1" applyFont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6" fillId="0" borderId="5" xfId="1" applyFont="1" applyFill="1" applyBorder="1" applyAlignment="1">
      <alignment vertical="center" wrapText="1"/>
    </xf>
    <xf numFmtId="4" fontId="6" fillId="0" borderId="5" xfId="2" applyNumberFormat="1" applyFont="1" applyFill="1" applyBorder="1" applyAlignment="1">
      <alignment horizontal="right" vertical="center" wrapText="1"/>
    </xf>
    <xf numFmtId="0" fontId="6" fillId="0" borderId="5" xfId="1" applyFont="1" applyBorder="1" applyAlignment="1">
      <alignment horizontal="left" vertical="center"/>
    </xf>
    <xf numFmtId="0" fontId="6" fillId="0" borderId="5" xfId="1" applyFont="1" applyBorder="1" applyAlignment="1">
      <alignment vertical="center" wrapText="1"/>
    </xf>
    <xf numFmtId="0" fontId="7" fillId="0" borderId="9" xfId="1" applyFont="1" applyFill="1" applyBorder="1" applyAlignment="1">
      <alignment vertical="center"/>
    </xf>
    <xf numFmtId="0" fontId="7" fillId="0" borderId="6" xfId="1" applyFont="1" applyBorder="1" applyAlignment="1">
      <alignment vertical="center"/>
    </xf>
    <xf numFmtId="0" fontId="4" fillId="0" borderId="6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 wrapText="1"/>
    </xf>
    <xf numFmtId="0" fontId="9" fillId="3" borderId="5" xfId="1" applyFont="1" applyFill="1" applyBorder="1" applyAlignment="1">
      <alignment horizontal="right" vertical="center"/>
    </xf>
    <xf numFmtId="43" fontId="4" fillId="3" borderId="5" xfId="1" applyNumberFormat="1" applyFont="1" applyFill="1" applyBorder="1" applyAlignment="1">
      <alignment horizontal="right" vertical="center" wrapText="1"/>
    </xf>
    <xf numFmtId="43" fontId="5" fillId="3" borderId="5" xfId="1" applyNumberFormat="1" applyFont="1" applyFill="1" applyBorder="1" applyAlignment="1">
      <alignment horizontal="right" vertical="center" wrapText="1"/>
    </xf>
    <xf numFmtId="0" fontId="7" fillId="0" borderId="5" xfId="1" applyFont="1" applyBorder="1" applyAlignment="1">
      <alignment horizontal="left"/>
    </xf>
    <xf numFmtId="0" fontId="7" fillId="0" borderId="7" xfId="1" applyFont="1" applyBorder="1" applyAlignment="1">
      <alignment vertical="center"/>
    </xf>
    <xf numFmtId="0" fontId="7" fillId="0" borderId="7" xfId="1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0" fontId="9" fillId="3" borderId="6" xfId="1" applyFont="1" applyFill="1" applyBorder="1" applyAlignment="1">
      <alignment vertical="center"/>
    </xf>
    <xf numFmtId="0" fontId="9" fillId="3" borderId="5" xfId="1" applyFont="1" applyFill="1" applyBorder="1" applyAlignment="1">
      <alignment vertical="center"/>
    </xf>
    <xf numFmtId="0" fontId="10" fillId="0" borderId="5" xfId="1" applyFont="1" applyBorder="1" applyAlignment="1">
      <alignment vertical="center" wrapText="1"/>
    </xf>
    <xf numFmtId="0" fontId="10" fillId="0" borderId="7" xfId="1" applyFont="1" applyBorder="1" applyAlignment="1">
      <alignment vertical="center" wrapText="1"/>
    </xf>
    <xf numFmtId="0" fontId="7" fillId="3" borderId="5" xfId="1" applyFont="1" applyFill="1" applyBorder="1" applyAlignment="1">
      <alignment vertical="center"/>
    </xf>
    <xf numFmtId="0" fontId="7" fillId="0" borderId="5" xfId="1" applyFont="1" applyFill="1" applyBorder="1" applyAlignment="1">
      <alignment vertical="center"/>
    </xf>
    <xf numFmtId="0" fontId="9" fillId="0" borderId="5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9" fillId="3" borderId="6" xfId="1" applyFont="1" applyFill="1" applyBorder="1" applyAlignment="1">
      <alignment horizontal="left" vertical="center"/>
    </xf>
    <xf numFmtId="0" fontId="9" fillId="3" borderId="5" xfId="1" applyFont="1" applyFill="1" applyBorder="1" applyAlignment="1">
      <alignment horizontal="left" vertical="center"/>
    </xf>
    <xf numFmtId="0" fontId="2" fillId="3" borderId="5" xfId="1" applyFont="1" applyFill="1" applyBorder="1" applyAlignment="1">
      <alignment vertical="center"/>
    </xf>
    <xf numFmtId="43" fontId="6" fillId="3" borderId="5" xfId="1" applyNumberFormat="1" applyFont="1" applyFill="1" applyBorder="1" applyAlignment="1">
      <alignment horizontal="right" vertical="center" wrapText="1"/>
    </xf>
    <xf numFmtId="0" fontId="7" fillId="0" borderId="5" xfId="1" applyFont="1" applyFill="1" applyBorder="1" applyAlignment="1">
      <alignment vertical="center" wrapText="1"/>
    </xf>
    <xf numFmtId="0" fontId="9" fillId="0" borderId="5" xfId="1" applyFont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 wrapText="1"/>
    </xf>
    <xf numFmtId="43" fontId="4" fillId="0" borderId="0" xfId="1" applyNumberFormat="1" applyFont="1" applyFill="1" applyAlignment="1">
      <alignment horizontal="right" vertical="center" wrapText="1"/>
    </xf>
    <xf numFmtId="43" fontId="5" fillId="0" borderId="0" xfId="1" applyNumberFormat="1" applyFont="1" applyFill="1" applyAlignment="1">
      <alignment horizontal="right" vertical="center" wrapText="1"/>
    </xf>
    <xf numFmtId="0" fontId="6" fillId="0" borderId="0" xfId="1" applyFont="1" applyBorder="1" applyAlignment="1">
      <alignment horizontal="left" vertical="center"/>
    </xf>
    <xf numFmtId="4" fontId="6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 wrapText="1"/>
    </xf>
    <xf numFmtId="0" fontId="7" fillId="0" borderId="0" xfId="1" applyFont="1"/>
    <xf numFmtId="43" fontId="7" fillId="0" borderId="0" xfId="1" applyNumberFormat="1" applyFont="1" applyAlignment="1">
      <alignment horizontal="right" vertical="center"/>
    </xf>
    <xf numFmtId="43" fontId="7" fillId="0" borderId="0" xfId="1" applyNumberFormat="1" applyFont="1"/>
    <xf numFmtId="4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9" fillId="3" borderId="5" xfId="1" applyFont="1" applyFill="1" applyBorder="1" applyAlignment="1">
      <alignment horizontal="left" vertical="center" wrapText="1"/>
    </xf>
    <xf numFmtId="0" fontId="9" fillId="0" borderId="5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 wrapText="1"/>
    </xf>
    <xf numFmtId="0" fontId="9" fillId="3" borderId="5" xfId="1" applyFont="1" applyFill="1" applyBorder="1" applyAlignment="1">
      <alignment horizontal="left" vertical="center"/>
    </xf>
    <xf numFmtId="0" fontId="9" fillId="0" borderId="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/>
    </xf>
    <xf numFmtId="0" fontId="5" fillId="3" borderId="5" xfId="1" applyFont="1" applyFill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7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312208</xdr:colOff>
      <xdr:row>2</xdr:row>
      <xdr:rowOff>26458</xdr:rowOff>
    </xdr:from>
    <xdr:to>
      <xdr:col>7</xdr:col>
      <xdr:colOff>375833</xdr:colOff>
      <xdr:row>4</xdr:row>
      <xdr:rowOff>93132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6041" y="407458"/>
          <a:ext cx="1735792" cy="447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erman/Documents/NUEVOS/prespuesto%2021/RESUMEN%20ENERO%202021%20CONTABILIDA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erman/AppData/Local/Temp/Rar$DIa3488.9322/EG004_00100147198_20210301114856_pWjc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erman/Documents/NUEVOS/prespuesto%2021/RESUMEN%20ENERO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erman/Documents/solicitudes%20a%20la%20direccion%20financiera/CONTABILIDAD%20EJECUCION%20ABR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erman/Documents/NUEVOS/prespuesto%2021/SIGEF%20MAY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erman/AppData/Local/Microsoft/Windows/INetCache/Content.Outlook/PXGXQ83K/JUNIO%20Control%20de%20Libramientos%20Generados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erman/AppData/Local/Microsoft/Windows/INetCache/Content.Outlook/PXGXQ83K/Copia%20de%20Control%20de%20Libramientos%20Generad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EF ENERO 2021"/>
      <sheetName val="Presupuesto 0001 2021 aprobado"/>
      <sheetName val="enero 0001 "/>
      <sheetName val="LIBRAMIENTOS ENERO  2021"/>
      <sheetName val="enero 0002"/>
      <sheetName val="Presupuesto 0002 2021 aprobado"/>
      <sheetName val="Presupuesto 0216 2021 aprob"/>
      <sheetName val="0216  ENERO"/>
    </sheetNames>
    <sheetDataSet>
      <sheetData sheetId="0">
        <row r="9">
          <cell r="F9">
            <v>37912422.68</v>
          </cell>
        </row>
        <row r="10">
          <cell r="F10">
            <v>1414490</v>
          </cell>
        </row>
        <row r="12">
          <cell r="F12">
            <v>5624274.8099999996</v>
          </cell>
        </row>
        <row r="14">
          <cell r="F14">
            <v>6173395.7400000002</v>
          </cell>
        </row>
        <row r="33">
          <cell r="F33">
            <v>100000</v>
          </cell>
        </row>
        <row r="34">
          <cell r="F34">
            <v>18209405.25</v>
          </cell>
        </row>
        <row r="35">
          <cell r="F35">
            <v>7528434.54</v>
          </cell>
        </row>
        <row r="37">
          <cell r="F37">
            <v>21991412.34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CCPCuenta"/>
      <sheetName val="Definiciï¿½n"/>
    </sheetNames>
    <sheetDataSet>
      <sheetData sheetId="0" refreshError="1">
        <row r="9">
          <cell r="C9">
            <v>46718189.350000001</v>
          </cell>
        </row>
        <row r="10">
          <cell r="C10">
            <v>1417203</v>
          </cell>
        </row>
        <row r="11">
          <cell r="C11">
            <v>45000</v>
          </cell>
        </row>
        <row r="12">
          <cell r="C12">
            <v>6924794.6200000001</v>
          </cell>
        </row>
        <row r="14">
          <cell r="C14">
            <v>6346099.9400000004</v>
          </cell>
        </row>
        <row r="18">
          <cell r="C18">
            <v>176528</v>
          </cell>
        </row>
        <row r="19">
          <cell r="C19">
            <v>521724.98</v>
          </cell>
        </row>
        <row r="22">
          <cell r="C22">
            <v>107085</v>
          </cell>
        </row>
        <row r="30">
          <cell r="C30">
            <v>63450</v>
          </cell>
        </row>
        <row r="34">
          <cell r="C34">
            <v>40332841.829999998</v>
          </cell>
        </row>
        <row r="35">
          <cell r="C35">
            <v>8699991.8499999996</v>
          </cell>
        </row>
        <row r="37">
          <cell r="C37">
            <v>21989026.940000001</v>
          </cell>
        </row>
        <row r="39">
          <cell r="C39">
            <v>12670000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16 JULIO"/>
      <sheetName val="0216 JUNIO"/>
      <sheetName val="0216 MAYO "/>
      <sheetName val="0216 ABRIL"/>
      <sheetName val="mayo  0002  (2)"/>
      <sheetName val="junio  0002 "/>
      <sheetName val="julio  0002  (2)"/>
      <sheetName val="ABRIL 0002 "/>
      <sheetName val="MARZO 0002 "/>
      <sheetName val="sigef marzo"/>
      <sheetName val="0216 marzo"/>
      <sheetName val="marzo  0001  (3)"/>
      <sheetName val="febrero  0001  (2)"/>
      <sheetName val="SIGEF FEBRERO 2021"/>
      <sheetName val="SIGEF ENERO 2021"/>
      <sheetName val="Presupuesto 0001 2021 aprobado"/>
      <sheetName val="Hoja1"/>
      <sheetName val="Hoja2"/>
      <sheetName val="Hoja3"/>
      <sheetName val="Hoja4"/>
      <sheetName val="enero 0001 "/>
      <sheetName val="LIBRAMIENTOS ENERO  2021"/>
      <sheetName val="enero 0002"/>
      <sheetName val="Presupuesto 0002 2021 aprobado"/>
      <sheetName val="Presupuesto 0216 2021 aprob"/>
      <sheetName val="Hoja5"/>
      <sheetName val="0216  ENE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>
            <v>67817192.379999995</v>
          </cell>
        </row>
        <row r="10">
          <cell r="C10">
            <v>1421912</v>
          </cell>
        </row>
        <row r="11">
          <cell r="C11">
            <v>45000</v>
          </cell>
        </row>
        <row r="12">
          <cell r="C12">
            <v>6158257.9800000004</v>
          </cell>
        </row>
        <row r="14">
          <cell r="C14">
            <v>11631209.23</v>
          </cell>
        </row>
        <row r="15">
          <cell r="C15">
            <v>216970.49</v>
          </cell>
        </row>
        <row r="18">
          <cell r="C18">
            <v>286268</v>
          </cell>
        </row>
        <row r="19">
          <cell r="C19">
            <v>634862.79</v>
          </cell>
        </row>
        <row r="20">
          <cell r="C20">
            <v>663066.73</v>
          </cell>
        </row>
        <row r="21">
          <cell r="C21">
            <v>362428</v>
          </cell>
        </row>
        <row r="22">
          <cell r="C22">
            <v>302705.40000000002</v>
          </cell>
        </row>
        <row r="24">
          <cell r="C24">
            <v>101160</v>
          </cell>
        </row>
        <row r="25">
          <cell r="C25">
            <v>53100</v>
          </cell>
        </row>
        <row r="26">
          <cell r="C26">
            <v>305780</v>
          </cell>
        </row>
        <row r="28">
          <cell r="C28">
            <v>16756</v>
          </cell>
        </row>
        <row r="29">
          <cell r="C29">
            <v>13275</v>
          </cell>
        </row>
        <row r="30">
          <cell r="C30">
            <v>170890</v>
          </cell>
        </row>
        <row r="31">
          <cell r="C31">
            <v>129039</v>
          </cell>
        </row>
        <row r="33">
          <cell r="C33">
            <v>5775566.6299999999</v>
          </cell>
        </row>
        <row r="34">
          <cell r="C34">
            <v>39771123.539999999</v>
          </cell>
        </row>
        <row r="35">
          <cell r="C35">
            <v>8681053</v>
          </cell>
        </row>
        <row r="37">
          <cell r="C37">
            <v>22000088.030000001</v>
          </cell>
        </row>
        <row r="39">
          <cell r="C39">
            <v>5942006</v>
          </cell>
        </row>
        <row r="41">
          <cell r="C41">
            <v>334607.05</v>
          </cell>
        </row>
        <row r="44">
          <cell r="C44">
            <v>316102.39</v>
          </cell>
        </row>
        <row r="46">
          <cell r="C46">
            <v>70776.399999999994</v>
          </cell>
        </row>
      </sheetData>
      <sheetData sheetId="10"/>
      <sheetData sheetId="11"/>
      <sheetData sheetId="12">
        <row r="43">
          <cell r="G43">
            <v>7022333.2999999998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2021"/>
      <sheetName val="Hoja1"/>
    </sheetNames>
    <sheetDataSet>
      <sheetData sheetId="0">
        <row r="9">
          <cell r="C9">
            <v>43705441.530000001</v>
          </cell>
        </row>
        <row r="10">
          <cell r="C10">
            <v>1409490</v>
          </cell>
        </row>
        <row r="11">
          <cell r="C11">
            <v>45000</v>
          </cell>
        </row>
        <row r="12">
          <cell r="C12">
            <v>6063825.1900000004</v>
          </cell>
        </row>
        <row r="14">
          <cell r="C14">
            <v>11329301.310000001</v>
          </cell>
        </row>
        <row r="15">
          <cell r="C15">
            <v>47082</v>
          </cell>
        </row>
        <row r="18">
          <cell r="C18">
            <v>353675.5</v>
          </cell>
        </row>
        <row r="19">
          <cell r="C19">
            <v>1490326.98</v>
          </cell>
        </row>
        <row r="20">
          <cell r="C20">
            <v>2572473.1800000002</v>
          </cell>
        </row>
        <row r="22">
          <cell r="C22">
            <v>45273.599999999999</v>
          </cell>
        </row>
        <row r="24">
          <cell r="C24">
            <v>503523.02</v>
          </cell>
        </row>
        <row r="25">
          <cell r="C25">
            <v>750.01</v>
          </cell>
        </row>
        <row r="26">
          <cell r="C26">
            <v>109704.49</v>
          </cell>
        </row>
        <row r="28">
          <cell r="C28">
            <v>104359.2</v>
          </cell>
        </row>
        <row r="29">
          <cell r="C29">
            <v>65582.509999999995</v>
          </cell>
        </row>
        <row r="30">
          <cell r="C30">
            <v>232957.47</v>
          </cell>
        </row>
        <row r="31">
          <cell r="C31">
            <v>581649.56000000006</v>
          </cell>
        </row>
        <row r="33">
          <cell r="C33">
            <v>948789.09</v>
          </cell>
        </row>
        <row r="34">
          <cell r="C34">
            <v>29271123.539999999</v>
          </cell>
        </row>
        <row r="35">
          <cell r="C35">
            <v>9803555.9800000004</v>
          </cell>
        </row>
        <row r="37">
          <cell r="C37">
            <v>27689375.030000001</v>
          </cell>
        </row>
        <row r="39">
          <cell r="C39">
            <v>9642004</v>
          </cell>
        </row>
        <row r="41">
          <cell r="C41">
            <v>4284000.0199999996</v>
          </cell>
        </row>
        <row r="42">
          <cell r="C42">
            <v>61289.2</v>
          </cell>
        </row>
        <row r="45">
          <cell r="C45">
            <v>24000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CCPCuenta"/>
      <sheetName val="Definiciï¿½n"/>
    </sheetNames>
    <sheetDataSet>
      <sheetData sheetId="0">
        <row r="9">
          <cell r="D9">
            <v>42369614.310000002</v>
          </cell>
        </row>
        <row r="10">
          <cell r="D10">
            <v>1409490</v>
          </cell>
        </row>
        <row r="11">
          <cell r="D11">
            <v>45000</v>
          </cell>
        </row>
        <row r="12">
          <cell r="D12">
            <v>6272024.3099999996</v>
          </cell>
        </row>
        <row r="14">
          <cell r="D14">
            <v>7842758.2699999996</v>
          </cell>
        </row>
        <row r="15">
          <cell r="D15">
            <v>49228.66</v>
          </cell>
        </row>
        <row r="16">
          <cell r="D16">
            <v>13800</v>
          </cell>
        </row>
        <row r="18">
          <cell r="D18">
            <v>1025830.4</v>
          </cell>
        </row>
        <row r="19">
          <cell r="D19">
            <v>707868.76</v>
          </cell>
        </row>
        <row r="20">
          <cell r="D20">
            <v>3589891.42</v>
          </cell>
        </row>
        <row r="21">
          <cell r="D21">
            <v>39707</v>
          </cell>
        </row>
        <row r="22">
          <cell r="D22">
            <v>502101.8</v>
          </cell>
        </row>
        <row r="24">
          <cell r="D24">
            <v>157980</v>
          </cell>
        </row>
        <row r="25">
          <cell r="D25">
            <v>160126</v>
          </cell>
        </row>
        <row r="28">
          <cell r="D28">
            <v>90388</v>
          </cell>
        </row>
        <row r="29">
          <cell r="D29">
            <v>96642</v>
          </cell>
        </row>
        <row r="31">
          <cell r="D31">
            <v>281357.39</v>
          </cell>
        </row>
        <row r="33">
          <cell r="D33">
            <v>4797633.3099999996</v>
          </cell>
        </row>
        <row r="34">
          <cell r="D34">
            <v>29271123.539999999</v>
          </cell>
        </row>
        <row r="35">
          <cell r="D35">
            <v>7528434.54</v>
          </cell>
        </row>
        <row r="36">
          <cell r="D36">
            <v>575000</v>
          </cell>
        </row>
        <row r="37">
          <cell r="D37">
            <v>27891785.329999998</v>
          </cell>
        </row>
        <row r="39">
          <cell r="D39">
            <v>10500000</v>
          </cell>
        </row>
        <row r="41">
          <cell r="D41">
            <v>484878.4</v>
          </cell>
        </row>
        <row r="42">
          <cell r="D42">
            <v>58500</v>
          </cell>
        </row>
        <row r="44">
          <cell r="D44">
            <v>10620</v>
          </cell>
        </row>
        <row r="45">
          <cell r="D45">
            <v>15153811.380000001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CCPCuenta"/>
      <sheetName val="LIBRAMIENTOS 2021"/>
      <sheetName val="LIBRAMIENTOS PENDIENTES TOTAL"/>
    </sheetNames>
    <sheetDataSet>
      <sheetData sheetId="0" refreshError="1">
        <row r="9">
          <cell r="C9">
            <v>41176083.960000001</v>
          </cell>
        </row>
        <row r="10">
          <cell r="C10">
            <v>1382490</v>
          </cell>
        </row>
        <row r="11">
          <cell r="C11">
            <v>45000</v>
          </cell>
        </row>
        <row r="12">
          <cell r="C12">
            <v>6084272.8200000003</v>
          </cell>
        </row>
        <row r="14">
          <cell r="C14">
            <v>8600840.8499999996</v>
          </cell>
        </row>
        <row r="15">
          <cell r="C15">
            <v>9133.2000000000007</v>
          </cell>
        </row>
        <row r="16">
          <cell r="C16">
            <v>105116.8</v>
          </cell>
        </row>
        <row r="17">
          <cell r="C17">
            <v>0</v>
          </cell>
        </row>
        <row r="18">
          <cell r="C18">
            <v>398958</v>
          </cell>
        </row>
        <row r="20">
          <cell r="C20">
            <v>1513345.02</v>
          </cell>
        </row>
        <row r="21">
          <cell r="C21">
            <v>0</v>
          </cell>
        </row>
        <row r="22">
          <cell r="C22">
            <v>1021942.1</v>
          </cell>
        </row>
        <row r="25">
          <cell r="C25">
            <v>143759.4</v>
          </cell>
        </row>
        <row r="26">
          <cell r="C26">
            <v>260404.59</v>
          </cell>
        </row>
        <row r="28">
          <cell r="C28">
            <v>55519</v>
          </cell>
        </row>
        <row r="29">
          <cell r="C29">
            <v>6936.04</v>
          </cell>
        </row>
        <row r="30">
          <cell r="C30">
            <v>0</v>
          </cell>
        </row>
        <row r="31">
          <cell r="C31">
            <v>551859.62</v>
          </cell>
        </row>
        <row r="33">
          <cell r="C33">
            <v>8413266.6199999992</v>
          </cell>
        </row>
        <row r="34">
          <cell r="C34">
            <v>30201039.739999998</v>
          </cell>
        </row>
        <row r="35">
          <cell r="C35">
            <v>8731945.9900000002</v>
          </cell>
        </row>
        <row r="37">
          <cell r="C37">
            <v>27186262.66</v>
          </cell>
        </row>
        <row r="39">
          <cell r="C39">
            <v>4642006</v>
          </cell>
        </row>
        <row r="45">
          <cell r="C45">
            <v>87223.41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EF JULIO 21"/>
      <sheetName val="LIBRAMIENTOS 2021"/>
    </sheetNames>
    <sheetDataSet>
      <sheetData sheetId="0" refreshError="1">
        <row r="9">
          <cell r="D9">
            <v>57252195.869999997</v>
          </cell>
        </row>
        <row r="10">
          <cell r="D10">
            <v>1386990</v>
          </cell>
        </row>
        <row r="11">
          <cell r="D11">
            <v>45000</v>
          </cell>
        </row>
        <row r="12">
          <cell r="D12">
            <v>6390146.75</v>
          </cell>
        </row>
        <row r="14">
          <cell r="D14">
            <v>6331966.9500000002</v>
          </cell>
        </row>
        <row r="15">
          <cell r="D15">
            <v>468648.8</v>
          </cell>
        </row>
        <row r="16">
          <cell r="D16">
            <v>76500</v>
          </cell>
        </row>
        <row r="18">
          <cell r="D18">
            <v>308452</v>
          </cell>
        </row>
        <row r="19">
          <cell r="D19">
            <v>690052.53</v>
          </cell>
        </row>
        <row r="20">
          <cell r="D20">
            <v>3373391.61</v>
          </cell>
        </row>
        <row r="22">
          <cell r="D22">
            <v>1208615</v>
          </cell>
        </row>
        <row r="24">
          <cell r="D24">
            <v>180697</v>
          </cell>
        </row>
        <row r="25">
          <cell r="D25">
            <v>19915.189999999999</v>
          </cell>
        </row>
        <row r="26">
          <cell r="D26">
            <v>584310</v>
          </cell>
        </row>
        <row r="28">
          <cell r="D28">
            <v>156996.1</v>
          </cell>
        </row>
        <row r="30">
          <cell r="D30">
            <v>8683071.1999999993</v>
          </cell>
        </row>
        <row r="31">
          <cell r="D31">
            <v>660607.86</v>
          </cell>
        </row>
        <row r="33">
          <cell r="D33">
            <v>6013633.2999999998</v>
          </cell>
        </row>
        <row r="34">
          <cell r="D34">
            <v>29271123.539999999</v>
          </cell>
        </row>
        <row r="35">
          <cell r="D35">
            <v>7528434.54</v>
          </cell>
        </row>
        <row r="37">
          <cell r="D37">
            <v>28499442.949999999</v>
          </cell>
        </row>
        <row r="39">
          <cell r="D39">
            <v>7642006</v>
          </cell>
        </row>
        <row r="45">
          <cell r="D45">
            <v>213181.28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3:L110"/>
  <sheetViews>
    <sheetView tabSelected="1" topLeftCell="A4" zoomScale="180" zoomScaleNormal="180" workbookViewId="0">
      <selection activeCell="A9" sqref="A9:L9"/>
    </sheetView>
  </sheetViews>
  <sheetFormatPr baseColWidth="10" defaultRowHeight="15" x14ac:dyDescent="0.25"/>
  <cols>
    <col min="1" max="1" width="0.7109375" style="2" customWidth="1"/>
    <col min="2" max="2" width="2.140625" style="64" customWidth="1"/>
    <col min="3" max="3" width="2.85546875" style="2" customWidth="1"/>
    <col min="4" max="4" width="22.5703125" style="2" customWidth="1"/>
    <col min="5" max="5" width="8.5703125" style="69" customWidth="1"/>
    <col min="6" max="6" width="8.28515625" style="2" customWidth="1"/>
    <col min="7" max="12" width="8.28515625" style="1" customWidth="1"/>
    <col min="13" max="16384" width="11.42578125" style="1"/>
  </cols>
  <sheetData>
    <row r="3" spans="1:12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2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2" ht="11.25" customHeight="1" x14ac:dyDescent="0.25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2" ht="9.75" customHeight="1" x14ac:dyDescent="0.25">
      <c r="A6" s="86" t="s">
        <v>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ht="11.25" customHeight="1" x14ac:dyDescent="0.25">
      <c r="A7" s="87" t="s">
        <v>1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1:12" ht="8.25" customHeight="1" x14ac:dyDescent="0.25">
      <c r="A8" s="88" t="s">
        <v>2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</row>
    <row r="9" spans="1:12" ht="6.75" customHeight="1" x14ac:dyDescent="0.25">
      <c r="A9" s="89" t="s">
        <v>3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</row>
    <row r="10" spans="1:12" ht="7.5" customHeight="1" x14ac:dyDescent="0.25">
      <c r="A10" s="88" t="s">
        <v>4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</row>
    <row r="11" spans="1:12" ht="6.75" customHeight="1" x14ac:dyDescent="0.25">
      <c r="A11" s="79" t="s">
        <v>5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1:12" ht="6.75" customHeight="1" x14ac:dyDescent="0.25">
      <c r="A12" s="80" t="s">
        <v>6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</row>
    <row r="13" spans="1:12" ht="6.75" customHeight="1" thickBot="1" x14ac:dyDescent="0.3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</row>
    <row r="14" spans="1:12" ht="16.5" customHeight="1" x14ac:dyDescent="0.25">
      <c r="B14" s="82" t="s">
        <v>7</v>
      </c>
      <c r="C14" s="83"/>
      <c r="D14" s="84"/>
      <c r="E14" s="3" t="s">
        <v>8</v>
      </c>
      <c r="F14" s="4" t="s">
        <v>9</v>
      </c>
      <c r="G14" s="4" t="s">
        <v>10</v>
      </c>
      <c r="H14" s="4" t="s">
        <v>11</v>
      </c>
      <c r="I14" s="4" t="s">
        <v>12</v>
      </c>
      <c r="J14" s="4" t="s">
        <v>13</v>
      </c>
      <c r="K14" s="4" t="s">
        <v>14</v>
      </c>
      <c r="L14" s="4" t="s">
        <v>15</v>
      </c>
    </row>
    <row r="15" spans="1:12" ht="9" customHeight="1" x14ac:dyDescent="0.25">
      <c r="B15" s="5" t="s">
        <v>16</v>
      </c>
      <c r="C15" s="85" t="s">
        <v>17</v>
      </c>
      <c r="D15" s="85"/>
      <c r="E15" s="6"/>
      <c r="F15" s="7"/>
      <c r="G15" s="7"/>
      <c r="H15" s="7"/>
      <c r="I15" s="7"/>
      <c r="J15" s="7"/>
      <c r="K15" s="7"/>
      <c r="L15" s="7"/>
    </row>
    <row r="16" spans="1:12" ht="14.25" hidden="1" customHeight="1" x14ac:dyDescent="0.25">
      <c r="B16" s="8"/>
      <c r="C16" s="5"/>
      <c r="D16" s="9"/>
      <c r="E16" s="10" t="e">
        <f>F16+#REF!+#REF!+#REF!+#REF!+#REF!</f>
        <v>#REF!</v>
      </c>
      <c r="F16" s="11">
        <v>135689154.41999999</v>
      </c>
      <c r="G16" s="11">
        <v>135689154.41999999</v>
      </c>
      <c r="H16" s="11">
        <v>135689154.41999999</v>
      </c>
      <c r="I16" s="11">
        <v>135689154.41999999</v>
      </c>
      <c r="J16" s="11">
        <v>135689154.41999999</v>
      </c>
      <c r="K16" s="11">
        <v>135689154.41999999</v>
      </c>
      <c r="L16" s="11">
        <v>135689154.41999999</v>
      </c>
    </row>
    <row r="17" spans="1:12" ht="9" customHeight="1" x14ac:dyDescent="0.25">
      <c r="B17" s="12" t="s">
        <v>18</v>
      </c>
      <c r="C17" s="77" t="s">
        <v>19</v>
      </c>
      <c r="D17" s="77"/>
      <c r="E17" s="13">
        <f>E18+E19+E22+E20+E21</f>
        <v>390580801.56</v>
      </c>
      <c r="F17" s="13">
        <f>F18+F19+F22</f>
        <v>44951187.490000002</v>
      </c>
      <c r="G17" s="13">
        <f t="shared" ref="G17:L17" si="0">G18+G19+G22+G20+G21</f>
        <v>55105186.969999999</v>
      </c>
      <c r="H17" s="13">
        <f t="shared" si="0"/>
        <v>75442362.359999999</v>
      </c>
      <c r="I17" s="13">
        <f t="shared" si="0"/>
        <v>51223756.719999999</v>
      </c>
      <c r="J17" s="13">
        <f t="shared" si="0"/>
        <v>50096128.620000005</v>
      </c>
      <c r="K17" s="13">
        <f t="shared" si="0"/>
        <v>48687846.780000001</v>
      </c>
      <c r="L17" s="13">
        <f t="shared" si="0"/>
        <v>65074332.619999997</v>
      </c>
    </row>
    <row r="18" spans="1:12" s="20" customFormat="1" ht="9" customHeight="1" x14ac:dyDescent="0.25">
      <c r="A18" s="14"/>
      <c r="B18" s="15"/>
      <c r="C18" s="16" t="s">
        <v>20</v>
      </c>
      <c r="D18" s="17" t="s">
        <v>21</v>
      </c>
      <c r="E18" s="18">
        <f>F18+G18+H18+I18+J18+K18+L18</f>
        <v>336951140.07999998</v>
      </c>
      <c r="F18" s="19">
        <f>'[1]SIGEF ENERO 2021'!$F$9</f>
        <v>37912422.68</v>
      </c>
      <c r="G18" s="19">
        <f>[2]RefCCPCuenta!$C$9</f>
        <v>46718189.350000001</v>
      </c>
      <c r="H18" s="19">
        <f>'[3]sigef marzo'!$C$9</f>
        <v>67817192.379999995</v>
      </c>
      <c r="I18" s="19">
        <f>'[4]ABRIL 2021'!$C$9</f>
        <v>43705441.530000001</v>
      </c>
      <c r="J18" s="19">
        <f>[5]RefCCPCuenta!$D$9</f>
        <v>42369614.310000002</v>
      </c>
      <c r="K18" s="19">
        <f>[6]RefCCPCuenta!$C$9</f>
        <v>41176083.960000001</v>
      </c>
      <c r="L18" s="19">
        <f>'[7]SIGEF JULIO 21'!$D$9</f>
        <v>57252195.869999997</v>
      </c>
    </row>
    <row r="19" spans="1:12" ht="9.75" customHeight="1" x14ac:dyDescent="0.25">
      <c r="B19" s="21"/>
      <c r="C19" s="22" t="s">
        <v>22</v>
      </c>
      <c r="D19" s="23" t="s">
        <v>23</v>
      </c>
      <c r="E19" s="24">
        <f t="shared" ref="E19:E22" si="1">F19+G19+H19+I19+J19+K19+L19</f>
        <v>9842065</v>
      </c>
      <c r="F19" s="25">
        <f>'[1]SIGEF ENERO 2021'!$F$10</f>
        <v>1414490</v>
      </c>
      <c r="G19" s="25">
        <f>[2]RefCCPCuenta!$C$10</f>
        <v>1417203</v>
      </c>
      <c r="H19" s="25">
        <f>'[3]sigef marzo'!$C$10</f>
        <v>1421912</v>
      </c>
      <c r="I19" s="25">
        <f>'[4]ABRIL 2021'!$C$10</f>
        <v>1409490</v>
      </c>
      <c r="J19" s="25">
        <f>[5]RefCCPCuenta!$D$10</f>
        <v>1409490</v>
      </c>
      <c r="K19" s="25">
        <f>[6]RefCCPCuenta!$C$10</f>
        <v>1382490</v>
      </c>
      <c r="L19" s="25">
        <f>'[7]SIGEF JULIO 21'!$D$10</f>
        <v>1386990</v>
      </c>
    </row>
    <row r="20" spans="1:12" ht="9.75" customHeight="1" x14ac:dyDescent="0.25">
      <c r="B20" s="21"/>
      <c r="C20" s="22" t="s">
        <v>24</v>
      </c>
      <c r="D20" s="23" t="s">
        <v>25</v>
      </c>
      <c r="E20" s="24">
        <f t="shared" si="1"/>
        <v>270000</v>
      </c>
      <c r="F20" s="25">
        <v>0</v>
      </c>
      <c r="G20" s="25">
        <f>[2]RefCCPCuenta!$C$11</f>
        <v>45000</v>
      </c>
      <c r="H20" s="25">
        <f>'[3]sigef marzo'!$C$11</f>
        <v>45000</v>
      </c>
      <c r="I20" s="25">
        <f>'[4]ABRIL 2021'!$C$11</f>
        <v>45000</v>
      </c>
      <c r="J20" s="25">
        <f>[5]RefCCPCuenta!$D$11</f>
        <v>45000</v>
      </c>
      <c r="K20" s="25">
        <f>[6]RefCCPCuenta!$C$11</f>
        <v>45000</v>
      </c>
      <c r="L20" s="25">
        <f>'[7]SIGEF JULIO 21'!$D$11</f>
        <v>45000</v>
      </c>
    </row>
    <row r="21" spans="1:12" ht="9.75" customHeight="1" x14ac:dyDescent="0.25">
      <c r="B21" s="21"/>
      <c r="C21" s="22" t="s">
        <v>26</v>
      </c>
      <c r="D21" s="23" t="s">
        <v>27</v>
      </c>
      <c r="E21" s="24">
        <f t="shared" si="1"/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</row>
    <row r="22" spans="1:12" ht="9" customHeight="1" x14ac:dyDescent="0.25">
      <c r="B22" s="26"/>
      <c r="C22" s="22" t="s">
        <v>28</v>
      </c>
      <c r="D22" s="23" t="s">
        <v>29</v>
      </c>
      <c r="E22" s="24">
        <f t="shared" si="1"/>
        <v>43517596.480000004</v>
      </c>
      <c r="F22" s="25">
        <f>'[1]SIGEF ENERO 2021'!$F$12</f>
        <v>5624274.8099999996</v>
      </c>
      <c r="G22" s="25">
        <f>[2]RefCCPCuenta!$C$12</f>
        <v>6924794.6200000001</v>
      </c>
      <c r="H22" s="25">
        <f>'[3]sigef marzo'!$C$12</f>
        <v>6158257.9800000004</v>
      </c>
      <c r="I22" s="25">
        <f>'[4]ABRIL 2021'!$C$12</f>
        <v>6063825.1900000004</v>
      </c>
      <c r="J22" s="25">
        <f>[5]RefCCPCuenta!$D$12</f>
        <v>6272024.3099999996</v>
      </c>
      <c r="K22" s="25">
        <f>[6]RefCCPCuenta!$C$12</f>
        <v>6084272.8200000003</v>
      </c>
      <c r="L22" s="25">
        <f>'[7]SIGEF JULIO 21'!$D$12</f>
        <v>6390146.75</v>
      </c>
    </row>
    <row r="23" spans="1:12" ht="8.25" customHeight="1" x14ac:dyDescent="0.25">
      <c r="B23" s="27" t="s">
        <v>30</v>
      </c>
      <c r="C23" s="77" t="s">
        <v>31</v>
      </c>
      <c r="D23" s="77"/>
      <c r="E23" s="13">
        <f>E24+E25+E26+E27+E28+E29+E30+E31+E32</f>
        <v>81138626.039999992</v>
      </c>
      <c r="F23" s="13">
        <f>F24+F25+F26+F27+F28+F29+F30+F31</f>
        <v>6173395.7400000002</v>
      </c>
      <c r="G23" s="13">
        <f t="shared" ref="G23:L23" si="2">G24+G25+G26+G27+G28+G29+G30+G31+G32</f>
        <v>7151437.9199999999</v>
      </c>
      <c r="H23" s="13">
        <f t="shared" si="2"/>
        <v>14097510.640000002</v>
      </c>
      <c r="I23" s="13">
        <f t="shared" si="2"/>
        <v>15838132.57</v>
      </c>
      <c r="J23" s="13">
        <f t="shared" si="2"/>
        <v>13771186.310000001</v>
      </c>
      <c r="K23" s="13">
        <f t="shared" si="2"/>
        <v>11649335.969999999</v>
      </c>
      <c r="L23" s="13">
        <f t="shared" si="2"/>
        <v>12457626.890000001</v>
      </c>
    </row>
    <row r="24" spans="1:12" s="20" customFormat="1" ht="6.75" customHeight="1" x14ac:dyDescent="0.25">
      <c r="A24" s="14"/>
      <c r="B24" s="15"/>
      <c r="C24" s="28" t="s">
        <v>32</v>
      </c>
      <c r="D24" s="17" t="s">
        <v>33</v>
      </c>
      <c r="E24" s="18">
        <f>F24+G24+H24+I24+J24+K24+L24</f>
        <v>58255572.289999999</v>
      </c>
      <c r="F24" s="29">
        <f>'[1]SIGEF ENERO 2021'!$F$14</f>
        <v>6173395.7400000002</v>
      </c>
      <c r="G24" s="29">
        <f>[2]RefCCPCuenta!$C$14</f>
        <v>6346099.9400000004</v>
      </c>
      <c r="H24" s="29">
        <f>'[3]sigef marzo'!$C$14</f>
        <v>11631209.23</v>
      </c>
      <c r="I24" s="29">
        <f>'[4]ABRIL 2021'!$C$14</f>
        <v>11329301.310000001</v>
      </c>
      <c r="J24" s="29">
        <f>[5]RefCCPCuenta!$D$14</f>
        <v>7842758.2699999996</v>
      </c>
      <c r="K24" s="29">
        <f>[6]RefCCPCuenta!$C$14</f>
        <v>8600840.8499999996</v>
      </c>
      <c r="L24" s="29">
        <f>'[7]SIGEF JULIO 21'!$D$14</f>
        <v>6331966.9500000002</v>
      </c>
    </row>
    <row r="25" spans="1:12" ht="9.75" customHeight="1" x14ac:dyDescent="0.25">
      <c r="B25" s="21"/>
      <c r="C25" s="22" t="s">
        <v>34</v>
      </c>
      <c r="D25" s="23" t="s">
        <v>35</v>
      </c>
      <c r="E25" s="24">
        <f>F25+G25+H25+I25+J25+K25+L25</f>
        <v>791063.15</v>
      </c>
      <c r="F25" s="25">
        <v>0</v>
      </c>
      <c r="G25" s="25">
        <v>0</v>
      </c>
      <c r="H25" s="25">
        <f>'[3]sigef marzo'!$C$15</f>
        <v>216970.49</v>
      </c>
      <c r="I25" s="25">
        <f>'[4]ABRIL 2021'!$C$15</f>
        <v>47082</v>
      </c>
      <c r="J25" s="25">
        <f>[5]RefCCPCuenta!$D$15</f>
        <v>49228.66</v>
      </c>
      <c r="K25" s="25">
        <f>[6]RefCCPCuenta!$C$15</f>
        <v>9133.2000000000007</v>
      </c>
      <c r="L25" s="25">
        <f>'[7]SIGEF JULIO 21'!$D$15</f>
        <v>468648.8</v>
      </c>
    </row>
    <row r="26" spans="1:12" ht="8.25" customHeight="1" x14ac:dyDescent="0.25">
      <c r="B26" s="21"/>
      <c r="C26" s="22" t="s">
        <v>36</v>
      </c>
      <c r="D26" s="23" t="s">
        <v>37</v>
      </c>
      <c r="E26" s="24">
        <f t="shared" ref="E26:E32" si="3">F26+G26+H26+I26+J26+K26+L26</f>
        <v>195416.8</v>
      </c>
      <c r="F26" s="25">
        <v>0</v>
      </c>
      <c r="G26" s="25">
        <v>0</v>
      </c>
      <c r="H26" s="25">
        <v>0</v>
      </c>
      <c r="I26" s="25">
        <v>0</v>
      </c>
      <c r="J26" s="25">
        <f>[5]RefCCPCuenta!$D$16</f>
        <v>13800</v>
      </c>
      <c r="K26" s="25">
        <f>[6]RefCCPCuenta!$C$16</f>
        <v>105116.8</v>
      </c>
      <c r="L26" s="25">
        <f>'[7]SIGEF JULIO 21'!$D$16</f>
        <v>76500</v>
      </c>
    </row>
    <row r="27" spans="1:12" ht="8.25" customHeight="1" x14ac:dyDescent="0.25">
      <c r="B27" s="21"/>
      <c r="C27" s="22" t="s">
        <v>38</v>
      </c>
      <c r="D27" s="30" t="s">
        <v>39</v>
      </c>
      <c r="E27" s="24">
        <f t="shared" si="3"/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f>[6]RefCCPCuenta!$C$17</f>
        <v>0</v>
      </c>
      <c r="L27" s="25">
        <v>0</v>
      </c>
    </row>
    <row r="28" spans="1:12" ht="9.9499999999999993" customHeight="1" x14ac:dyDescent="0.25">
      <c r="B28" s="21"/>
      <c r="C28" s="22" t="s">
        <v>40</v>
      </c>
      <c r="D28" s="23" t="s">
        <v>41</v>
      </c>
      <c r="E28" s="24">
        <f t="shared" si="3"/>
        <v>2549711.9</v>
      </c>
      <c r="F28" s="25">
        <v>0</v>
      </c>
      <c r="G28" s="25">
        <f>[2]RefCCPCuenta!$C$18</f>
        <v>176528</v>
      </c>
      <c r="H28" s="25">
        <f>'[3]sigef marzo'!$C$18</f>
        <v>286268</v>
      </c>
      <c r="I28" s="25">
        <f>'[4]ABRIL 2021'!$C$18</f>
        <v>353675.5</v>
      </c>
      <c r="J28" s="25">
        <f>[5]RefCCPCuenta!$D$18</f>
        <v>1025830.4</v>
      </c>
      <c r="K28" s="25">
        <f>[6]RefCCPCuenta!$C$18</f>
        <v>398958</v>
      </c>
      <c r="L28" s="25">
        <f>'[7]SIGEF JULIO 21'!$D$18</f>
        <v>308452</v>
      </c>
    </row>
    <row r="29" spans="1:12" ht="9.75" customHeight="1" x14ac:dyDescent="0.25">
      <c r="B29" s="21"/>
      <c r="C29" s="31" t="s">
        <v>42</v>
      </c>
      <c r="D29" s="23" t="s">
        <v>43</v>
      </c>
      <c r="E29" s="24">
        <f t="shared" si="3"/>
        <v>4044836.04</v>
      </c>
      <c r="F29" s="25">
        <v>0</v>
      </c>
      <c r="G29" s="25">
        <f>[2]RefCCPCuenta!$C$19</f>
        <v>521724.98</v>
      </c>
      <c r="H29" s="25">
        <f>'[3]sigef marzo'!$C$19</f>
        <v>634862.79</v>
      </c>
      <c r="I29" s="25">
        <f>'[4]ABRIL 2021'!$C$19</f>
        <v>1490326.98</v>
      </c>
      <c r="J29" s="25">
        <f>[5]RefCCPCuenta!$D$19</f>
        <v>707868.76</v>
      </c>
      <c r="K29" s="25">
        <v>0</v>
      </c>
      <c r="L29" s="25">
        <f>'[7]SIGEF JULIO 21'!$D$19</f>
        <v>690052.53</v>
      </c>
    </row>
    <row r="30" spans="1:12" ht="24.75" customHeight="1" x14ac:dyDescent="0.25">
      <c r="B30" s="21"/>
      <c r="C30" s="22" t="s">
        <v>44</v>
      </c>
      <c r="D30" s="23" t="s">
        <v>45</v>
      </c>
      <c r="E30" s="24">
        <f t="shared" si="3"/>
        <v>11712167.959999999</v>
      </c>
      <c r="F30" s="25">
        <v>0</v>
      </c>
      <c r="G30" s="25">
        <v>0</v>
      </c>
      <c r="H30" s="25">
        <f>'[3]sigef marzo'!$C$20</f>
        <v>663066.73</v>
      </c>
      <c r="I30" s="25">
        <f>'[4]ABRIL 2021'!$C$20</f>
        <v>2572473.1800000002</v>
      </c>
      <c r="J30" s="25">
        <f>[5]RefCCPCuenta!$D$20</f>
        <v>3589891.42</v>
      </c>
      <c r="K30" s="25">
        <f>[6]RefCCPCuenta!$C$20</f>
        <v>1513345.02</v>
      </c>
      <c r="L30" s="25">
        <f>'[7]SIGEF JULIO 21'!$D$20</f>
        <v>3373391.61</v>
      </c>
    </row>
    <row r="31" spans="1:12" s="20" customFormat="1" ht="15" customHeight="1" x14ac:dyDescent="0.25">
      <c r="A31" s="14"/>
      <c r="B31" s="32"/>
      <c r="C31" s="28" t="s">
        <v>46</v>
      </c>
      <c r="D31" s="17" t="s">
        <v>47</v>
      </c>
      <c r="E31" s="18">
        <f t="shared" si="3"/>
        <v>402135</v>
      </c>
      <c r="F31" s="19">
        <v>0</v>
      </c>
      <c r="G31" s="19">
        <v>0</v>
      </c>
      <c r="H31" s="19">
        <f>'[3]sigef marzo'!$C$21</f>
        <v>362428</v>
      </c>
      <c r="I31" s="19">
        <v>0</v>
      </c>
      <c r="J31" s="19">
        <f>[5]RefCCPCuenta!$D$21</f>
        <v>39707</v>
      </c>
      <c r="K31" s="19">
        <f>[6]RefCCPCuenta!$C$21</f>
        <v>0</v>
      </c>
      <c r="L31" s="19">
        <f>0</f>
        <v>0</v>
      </c>
    </row>
    <row r="32" spans="1:12" s="20" customFormat="1" ht="9.75" customHeight="1" x14ac:dyDescent="0.25">
      <c r="A32" s="14"/>
      <c r="B32" s="32"/>
      <c r="C32" s="28" t="s">
        <v>48</v>
      </c>
      <c r="D32" s="17" t="s">
        <v>49</v>
      </c>
      <c r="E32" s="18">
        <f t="shared" si="3"/>
        <v>3187722.9</v>
      </c>
      <c r="F32" s="19">
        <v>0</v>
      </c>
      <c r="G32" s="19">
        <f>[2]RefCCPCuenta!$C$22</f>
        <v>107085</v>
      </c>
      <c r="H32" s="19">
        <f>'[3]sigef marzo'!$C$22</f>
        <v>302705.40000000002</v>
      </c>
      <c r="I32" s="19">
        <f>'[4]ABRIL 2021'!$C$22</f>
        <v>45273.599999999999</v>
      </c>
      <c r="J32" s="19">
        <f>[5]RefCCPCuenta!$D$22</f>
        <v>502101.8</v>
      </c>
      <c r="K32" s="19">
        <f>[6]RefCCPCuenta!$C$22</f>
        <v>1021942.1</v>
      </c>
      <c r="L32" s="19">
        <f>'[7]SIGEF JULIO 21'!$D$22</f>
        <v>1208615</v>
      </c>
    </row>
    <row r="33" spans="2:12" ht="7.5" customHeight="1" x14ac:dyDescent="0.25">
      <c r="B33" s="12" t="s">
        <v>50</v>
      </c>
      <c r="C33" s="78" t="s">
        <v>51</v>
      </c>
      <c r="D33" s="78"/>
      <c r="E33" s="13">
        <f t="shared" ref="E33:L33" si="4">E34+E35+E36+E37+E38+E39+E40+E41</f>
        <v>14542545.649999999</v>
      </c>
      <c r="F33" s="13">
        <f t="shared" si="4"/>
        <v>0</v>
      </c>
      <c r="G33" s="13">
        <f t="shared" si="4"/>
        <v>63450</v>
      </c>
      <c r="H33" s="13">
        <f t="shared" si="4"/>
        <v>790000</v>
      </c>
      <c r="I33" s="13">
        <f t="shared" si="4"/>
        <v>1598526.26</v>
      </c>
      <c r="J33" s="13">
        <f t="shared" si="4"/>
        <v>786493.39</v>
      </c>
      <c r="K33" s="13">
        <f t="shared" si="4"/>
        <v>1018478.6499999999</v>
      </c>
      <c r="L33" s="13">
        <f t="shared" si="4"/>
        <v>10285597.349999998</v>
      </c>
    </row>
    <row r="34" spans="2:12" ht="10.5" customHeight="1" x14ac:dyDescent="0.25">
      <c r="B34" s="33"/>
      <c r="C34" s="31" t="s">
        <v>52</v>
      </c>
      <c r="D34" s="23" t="s">
        <v>53</v>
      </c>
      <c r="E34" s="24">
        <f t="shared" ref="E34:E41" si="5">F34+G34+H34+I34+J34+K34+L34</f>
        <v>943360.02</v>
      </c>
      <c r="F34" s="25">
        <v>0</v>
      </c>
      <c r="G34" s="25">
        <v>0</v>
      </c>
      <c r="H34" s="25">
        <f>'[3]sigef marzo'!$C$24</f>
        <v>101160</v>
      </c>
      <c r="I34" s="25">
        <f>'[4]ABRIL 2021'!$C$24</f>
        <v>503523.02</v>
      </c>
      <c r="J34" s="25">
        <f>[5]RefCCPCuenta!$D$24</f>
        <v>157980</v>
      </c>
      <c r="K34" s="25">
        <v>0</v>
      </c>
      <c r="L34" s="25">
        <f>'[7]SIGEF JULIO 21'!$D$24</f>
        <v>180697</v>
      </c>
    </row>
    <row r="35" spans="2:12" ht="9.75" customHeight="1" x14ac:dyDescent="0.25">
      <c r="B35" s="21"/>
      <c r="C35" s="22" t="s">
        <v>54</v>
      </c>
      <c r="D35" s="23" t="s">
        <v>55</v>
      </c>
      <c r="E35" s="24">
        <f t="shared" si="5"/>
        <v>377650.60000000003</v>
      </c>
      <c r="F35" s="25">
        <v>0</v>
      </c>
      <c r="G35" s="25">
        <v>0</v>
      </c>
      <c r="H35" s="25">
        <f>'[3]sigef marzo'!$C$25</f>
        <v>53100</v>
      </c>
      <c r="I35" s="25">
        <f>'[4]ABRIL 2021'!$C$25</f>
        <v>750.01</v>
      </c>
      <c r="J35" s="25">
        <f>[5]RefCCPCuenta!$D$25</f>
        <v>160126</v>
      </c>
      <c r="K35" s="25">
        <f>[6]RefCCPCuenta!$C$25</f>
        <v>143759.4</v>
      </c>
      <c r="L35" s="25">
        <f>'[7]SIGEF JULIO 21'!$D$25</f>
        <v>19915.189999999999</v>
      </c>
    </row>
    <row r="36" spans="2:12" ht="11.25" customHeight="1" x14ac:dyDescent="0.25">
      <c r="B36" s="21"/>
      <c r="C36" s="22" t="s">
        <v>56</v>
      </c>
      <c r="D36" s="23" t="s">
        <v>57</v>
      </c>
      <c r="E36" s="24">
        <f t="shared" si="5"/>
        <v>1260199.08</v>
      </c>
      <c r="F36" s="25">
        <v>0</v>
      </c>
      <c r="G36" s="25">
        <v>0</v>
      </c>
      <c r="H36" s="25">
        <f>'[3]sigef marzo'!$C$26</f>
        <v>305780</v>
      </c>
      <c r="I36" s="25">
        <f>'[4]ABRIL 2021'!$C$26</f>
        <v>109704.49</v>
      </c>
      <c r="J36" s="25">
        <v>0</v>
      </c>
      <c r="K36" s="25">
        <f>[6]RefCCPCuenta!$C$26</f>
        <v>260404.59</v>
      </c>
      <c r="L36" s="25">
        <f>'[7]SIGEF JULIO 21'!$D$26</f>
        <v>584310</v>
      </c>
    </row>
    <row r="37" spans="2:12" ht="8.25" customHeight="1" x14ac:dyDescent="0.25">
      <c r="B37" s="21"/>
      <c r="C37" s="22" t="s">
        <v>58</v>
      </c>
      <c r="D37" s="23" t="s">
        <v>59</v>
      </c>
      <c r="E37" s="24">
        <f t="shared" si="5"/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</row>
    <row r="38" spans="2:12" ht="12.75" customHeight="1" x14ac:dyDescent="0.25">
      <c r="B38" s="21"/>
      <c r="C38" s="22" t="s">
        <v>60</v>
      </c>
      <c r="D38" s="23" t="s">
        <v>61</v>
      </c>
      <c r="E38" s="24">
        <f t="shared" si="5"/>
        <v>424018.30000000005</v>
      </c>
      <c r="F38" s="25">
        <v>0</v>
      </c>
      <c r="G38" s="25">
        <v>0</v>
      </c>
      <c r="H38" s="25">
        <f>'[3]sigef marzo'!$C$28</f>
        <v>16756</v>
      </c>
      <c r="I38" s="25">
        <f>'[4]ABRIL 2021'!$C$28</f>
        <v>104359.2</v>
      </c>
      <c r="J38" s="25">
        <f>[5]RefCCPCuenta!$D$28</f>
        <v>90388</v>
      </c>
      <c r="K38" s="25">
        <f>[6]RefCCPCuenta!$C$28</f>
        <v>55519</v>
      </c>
      <c r="L38" s="25">
        <f>'[7]SIGEF JULIO 21'!$D$28</f>
        <v>156996.1</v>
      </c>
    </row>
    <row r="39" spans="2:12" ht="15.75" customHeight="1" x14ac:dyDescent="0.25">
      <c r="B39" s="21"/>
      <c r="C39" s="22" t="s">
        <v>62</v>
      </c>
      <c r="D39" s="23" t="s">
        <v>63</v>
      </c>
      <c r="E39" s="24">
        <f t="shared" si="5"/>
        <v>182435.55000000002</v>
      </c>
      <c r="F39" s="25">
        <v>0</v>
      </c>
      <c r="G39" s="25">
        <v>0</v>
      </c>
      <c r="H39" s="25">
        <f>'[3]sigef marzo'!$C$29</f>
        <v>13275</v>
      </c>
      <c r="I39" s="25">
        <f>'[4]ABRIL 2021'!$C$29</f>
        <v>65582.509999999995</v>
      </c>
      <c r="J39" s="25">
        <f>[5]RefCCPCuenta!$D$29</f>
        <v>96642</v>
      </c>
      <c r="K39" s="25">
        <f>[6]RefCCPCuenta!$C$29</f>
        <v>6936.04</v>
      </c>
      <c r="L39" s="25">
        <v>0</v>
      </c>
    </row>
    <row r="40" spans="2:12" ht="18" customHeight="1" x14ac:dyDescent="0.25">
      <c r="B40" s="21"/>
      <c r="C40" s="22" t="s">
        <v>64</v>
      </c>
      <c r="D40" s="23" t="s">
        <v>65</v>
      </c>
      <c r="E40" s="24">
        <f t="shared" si="5"/>
        <v>9150368.6699999999</v>
      </c>
      <c r="F40" s="25">
        <v>0</v>
      </c>
      <c r="G40" s="25">
        <f>[2]RefCCPCuenta!$C$30</f>
        <v>63450</v>
      </c>
      <c r="H40" s="25">
        <f>'[3]sigef marzo'!$C$30</f>
        <v>170890</v>
      </c>
      <c r="I40" s="25">
        <f>'[4]ABRIL 2021'!$C$30</f>
        <v>232957.47</v>
      </c>
      <c r="J40" s="25">
        <v>0</v>
      </c>
      <c r="K40" s="25">
        <f>[6]RefCCPCuenta!$C$30</f>
        <v>0</v>
      </c>
      <c r="L40" s="25">
        <f>'[7]SIGEF JULIO 21'!$D$30</f>
        <v>8683071.1999999993</v>
      </c>
    </row>
    <row r="41" spans="2:12" ht="11.25" customHeight="1" x14ac:dyDescent="0.25">
      <c r="B41" s="26"/>
      <c r="C41" s="31" t="s">
        <v>66</v>
      </c>
      <c r="D41" s="23" t="s">
        <v>67</v>
      </c>
      <c r="E41" s="24">
        <f t="shared" si="5"/>
        <v>2204513.4300000002</v>
      </c>
      <c r="F41" s="25">
        <v>0</v>
      </c>
      <c r="G41" s="25">
        <v>0</v>
      </c>
      <c r="H41" s="25">
        <f>'[3]sigef marzo'!$C$31</f>
        <v>129039</v>
      </c>
      <c r="I41" s="25">
        <f>'[4]ABRIL 2021'!$C$31</f>
        <v>581649.56000000006</v>
      </c>
      <c r="J41" s="25">
        <f>[5]RefCCPCuenta!$D$31</f>
        <v>281357.39</v>
      </c>
      <c r="K41" s="25">
        <f>[6]RefCCPCuenta!$C$31</f>
        <v>551859.62</v>
      </c>
      <c r="L41" s="25">
        <f>'[7]SIGEF JULIO 21'!$D$31</f>
        <v>660607.86</v>
      </c>
    </row>
    <row r="42" spans="2:12" ht="8.25" customHeight="1" x14ac:dyDescent="0.25">
      <c r="B42" s="12" t="s">
        <v>68</v>
      </c>
      <c r="C42" s="78" t="s">
        <v>69</v>
      </c>
      <c r="D42" s="78"/>
      <c r="E42" s="13">
        <f t="shared" ref="E42:L42" si="6">E43+E44+E46+E48+E49</f>
        <v>485723246.95000005</v>
      </c>
      <c r="F42" s="13">
        <f t="shared" si="6"/>
        <v>47829252.129999995</v>
      </c>
      <c r="G42" s="13">
        <f t="shared" si="6"/>
        <v>78044193.920000002</v>
      </c>
      <c r="H42" s="13">
        <f t="shared" si="6"/>
        <v>76227831.200000003</v>
      </c>
      <c r="I42" s="13">
        <f t="shared" si="6"/>
        <v>67712843.640000001</v>
      </c>
      <c r="J42" s="13">
        <f t="shared" si="6"/>
        <v>70063976.719999999</v>
      </c>
      <c r="K42" s="13">
        <f t="shared" si="6"/>
        <v>74532515.010000005</v>
      </c>
      <c r="L42" s="13">
        <f t="shared" si="6"/>
        <v>71312634.329999998</v>
      </c>
    </row>
    <row r="43" spans="2:12" ht="15.75" customHeight="1" x14ac:dyDescent="0.25">
      <c r="B43" s="33"/>
      <c r="C43" s="31" t="s">
        <v>70</v>
      </c>
      <c r="D43" s="23" t="s">
        <v>71</v>
      </c>
      <c r="E43" s="24">
        <f t="shared" ref="E43:E49" si="7">F43+G43+H43+I43+J43+K43+L43</f>
        <v>33071222.249999996</v>
      </c>
      <c r="F43" s="25">
        <f>'[1]SIGEF ENERO 2021'!$F$33</f>
        <v>100000</v>
      </c>
      <c r="G43" s="25">
        <v>7022333.2999999998</v>
      </c>
      <c r="H43" s="25">
        <f>'[3]sigef marzo'!$C$33</f>
        <v>5775566.6299999999</v>
      </c>
      <c r="I43" s="25">
        <f>'[4]ABRIL 2021'!$C$33</f>
        <v>948789.09</v>
      </c>
      <c r="J43" s="25">
        <f>[5]RefCCPCuenta!$D$33</f>
        <v>4797633.3099999996</v>
      </c>
      <c r="K43" s="25">
        <f>[6]RefCCPCuenta!$C$33</f>
        <v>8413266.6199999992</v>
      </c>
      <c r="L43" s="25">
        <f>'[7]SIGEF JULIO 21'!$D$33</f>
        <v>6013633.2999999998</v>
      </c>
    </row>
    <row r="44" spans="2:12" ht="16.5" customHeight="1" x14ac:dyDescent="0.25">
      <c r="B44" s="21"/>
      <c r="C44" s="22" t="s">
        <v>72</v>
      </c>
      <c r="D44" s="23" t="s">
        <v>73</v>
      </c>
      <c r="E44" s="24">
        <f t="shared" si="7"/>
        <v>216327780.97999999</v>
      </c>
      <c r="F44" s="25">
        <f>'[1]SIGEF ENERO 2021'!$F$34</f>
        <v>18209405.25</v>
      </c>
      <c r="G44" s="25">
        <f>[2]RefCCPCuenta!$C$34</f>
        <v>40332841.829999998</v>
      </c>
      <c r="H44" s="25">
        <f>'[3]sigef marzo'!$C$34</f>
        <v>39771123.539999999</v>
      </c>
      <c r="I44" s="25">
        <f>'[4]ABRIL 2021'!$C$34</f>
        <v>29271123.539999999</v>
      </c>
      <c r="J44" s="25">
        <f>[5]RefCCPCuenta!$D$34</f>
        <v>29271123.539999999</v>
      </c>
      <c r="K44" s="25">
        <f>[6]RefCCPCuenta!$C$34</f>
        <v>30201039.739999998</v>
      </c>
      <c r="L44" s="25">
        <f>'[7]SIGEF JULIO 21'!$D$34</f>
        <v>29271123.539999999</v>
      </c>
    </row>
    <row r="45" spans="2:12" ht="16.5" customHeight="1" x14ac:dyDescent="0.25">
      <c r="B45" s="21"/>
      <c r="C45" s="22" t="s">
        <v>74</v>
      </c>
      <c r="D45" s="23" t="s">
        <v>75</v>
      </c>
      <c r="E45" s="24">
        <f t="shared" si="7"/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</row>
    <row r="46" spans="2:12" ht="18.75" customHeight="1" x14ac:dyDescent="0.25">
      <c r="B46" s="21"/>
      <c r="C46" s="22" t="s">
        <v>76</v>
      </c>
      <c r="D46" s="23" t="s">
        <v>77</v>
      </c>
      <c r="E46" s="24">
        <f t="shared" si="7"/>
        <v>58501850.440000005</v>
      </c>
      <c r="F46" s="25">
        <f>'[1]SIGEF ENERO 2021'!$F$35</f>
        <v>7528434.54</v>
      </c>
      <c r="G46" s="25">
        <f>[2]RefCCPCuenta!$C$35</f>
        <v>8699991.8499999996</v>
      </c>
      <c r="H46" s="25">
        <f>'[3]sigef marzo'!$C$35</f>
        <v>8681053</v>
      </c>
      <c r="I46" s="25">
        <f>'[4]ABRIL 2021'!$C$35</f>
        <v>9803555.9800000004</v>
      </c>
      <c r="J46" s="25">
        <f>[5]RefCCPCuenta!$D$35</f>
        <v>7528434.54</v>
      </c>
      <c r="K46" s="25">
        <f>[6]RefCCPCuenta!$C$35</f>
        <v>8731945.9900000002</v>
      </c>
      <c r="L46" s="25">
        <f>'[7]SIGEF JULIO 21'!$D$35</f>
        <v>7528434.54</v>
      </c>
    </row>
    <row r="47" spans="2:12" ht="18.75" customHeight="1" x14ac:dyDescent="0.25">
      <c r="B47" s="21"/>
      <c r="C47" s="22" t="s">
        <v>78</v>
      </c>
      <c r="D47" s="23" t="s">
        <v>79</v>
      </c>
      <c r="E47" s="24">
        <f t="shared" si="7"/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</row>
    <row r="48" spans="2:12" ht="15" customHeight="1" x14ac:dyDescent="0.25">
      <c r="B48" s="21"/>
      <c r="C48" s="22" t="s">
        <v>80</v>
      </c>
      <c r="D48" s="23" t="s">
        <v>81</v>
      </c>
      <c r="E48" s="24">
        <f t="shared" si="7"/>
        <v>575000</v>
      </c>
      <c r="F48" s="25">
        <v>0</v>
      </c>
      <c r="G48" s="25">
        <v>0</v>
      </c>
      <c r="H48" s="25">
        <v>0</v>
      </c>
      <c r="I48" s="25">
        <v>0</v>
      </c>
      <c r="J48" s="25">
        <f>[5]RefCCPCuenta!$D$36</f>
        <v>575000</v>
      </c>
      <c r="K48" s="25">
        <v>0</v>
      </c>
      <c r="L48" s="25">
        <v>0</v>
      </c>
    </row>
    <row r="49" spans="2:12" ht="18.75" customHeight="1" x14ac:dyDescent="0.25">
      <c r="B49" s="26"/>
      <c r="C49" s="31" t="s">
        <v>82</v>
      </c>
      <c r="D49" s="23" t="s">
        <v>83</v>
      </c>
      <c r="E49" s="24">
        <f t="shared" si="7"/>
        <v>177247393.28</v>
      </c>
      <c r="F49" s="25">
        <f>'[1]SIGEF ENERO 2021'!$F$37</f>
        <v>21991412.34</v>
      </c>
      <c r="G49" s="25">
        <f>[2]RefCCPCuenta!$C$37</f>
        <v>21989026.940000001</v>
      </c>
      <c r="H49" s="25">
        <f>'[3]sigef marzo'!$C$37</f>
        <v>22000088.030000001</v>
      </c>
      <c r="I49" s="25">
        <f>'[4]ABRIL 2021'!$C$37</f>
        <v>27689375.030000001</v>
      </c>
      <c r="J49" s="25">
        <f>[5]RefCCPCuenta!$D$37</f>
        <v>27891785.329999998</v>
      </c>
      <c r="K49" s="25">
        <f>[6]RefCCPCuenta!$C$37</f>
        <v>27186262.66</v>
      </c>
      <c r="L49" s="25">
        <f>'[7]SIGEF JULIO 21'!$D$37</f>
        <v>28499442.949999999</v>
      </c>
    </row>
    <row r="50" spans="2:12" ht="7.5" customHeight="1" x14ac:dyDescent="0.25">
      <c r="B50" s="27" t="s">
        <v>84</v>
      </c>
      <c r="C50" s="78" t="s">
        <v>85</v>
      </c>
      <c r="D50" s="78"/>
      <c r="E50" s="13">
        <f t="shared" ref="E50:L50" si="8">E51+E52+E53+E54+E55+E56+E57</f>
        <v>51038022</v>
      </c>
      <c r="F50" s="13">
        <f t="shared" si="8"/>
        <v>0</v>
      </c>
      <c r="G50" s="13">
        <f t="shared" si="8"/>
        <v>12670000</v>
      </c>
      <c r="H50" s="13">
        <f t="shared" si="8"/>
        <v>5942006</v>
      </c>
      <c r="I50" s="13">
        <f t="shared" si="8"/>
        <v>9642004</v>
      </c>
      <c r="J50" s="13">
        <f t="shared" si="8"/>
        <v>10500000</v>
      </c>
      <c r="K50" s="13">
        <f t="shared" si="8"/>
        <v>4642006</v>
      </c>
      <c r="L50" s="13">
        <f t="shared" si="8"/>
        <v>7642006</v>
      </c>
    </row>
    <row r="51" spans="2:12" ht="13.5" customHeight="1" x14ac:dyDescent="0.25">
      <c r="B51" s="34"/>
      <c r="C51" s="31" t="s">
        <v>86</v>
      </c>
      <c r="D51" s="23" t="s">
        <v>87</v>
      </c>
      <c r="E51" s="24">
        <f t="shared" ref="E51:E57" si="9">F51+G51+H51+I51+J51+K51+L51</f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</row>
    <row r="52" spans="2:12" ht="18" customHeight="1" x14ac:dyDescent="0.25">
      <c r="B52" s="21"/>
      <c r="C52" s="22" t="s">
        <v>88</v>
      </c>
      <c r="D52" s="23" t="s">
        <v>89</v>
      </c>
      <c r="E52" s="24">
        <f t="shared" si="9"/>
        <v>51038022</v>
      </c>
      <c r="F52" s="25">
        <v>0</v>
      </c>
      <c r="G52" s="25">
        <f>[2]RefCCPCuenta!$C$39</f>
        <v>12670000</v>
      </c>
      <c r="H52" s="25">
        <f>'[3]sigef marzo'!$C$39</f>
        <v>5942006</v>
      </c>
      <c r="I52" s="25">
        <f>'[4]ABRIL 2021'!$C$39</f>
        <v>9642004</v>
      </c>
      <c r="J52" s="25">
        <f>[5]RefCCPCuenta!$D$39</f>
        <v>10500000</v>
      </c>
      <c r="K52" s="25">
        <f>[6]RefCCPCuenta!$C$39</f>
        <v>4642006</v>
      </c>
      <c r="L52" s="25">
        <f>'[7]SIGEF JULIO 21'!$D$39</f>
        <v>7642006</v>
      </c>
    </row>
    <row r="53" spans="2:12" ht="12.75" customHeight="1" x14ac:dyDescent="0.25">
      <c r="B53" s="21"/>
      <c r="C53" s="22" t="s">
        <v>90</v>
      </c>
      <c r="D53" s="35" t="s">
        <v>91</v>
      </c>
      <c r="E53" s="24">
        <f t="shared" si="9"/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</row>
    <row r="54" spans="2:12" ht="13.5" customHeight="1" x14ac:dyDescent="0.25">
      <c r="B54" s="21"/>
      <c r="C54" s="22" t="s">
        <v>92</v>
      </c>
      <c r="D54" s="35" t="s">
        <v>93</v>
      </c>
      <c r="E54" s="24">
        <f t="shared" si="9"/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</row>
    <row r="55" spans="2:12" ht="16.5" customHeight="1" x14ac:dyDescent="0.25">
      <c r="B55" s="21"/>
      <c r="C55" s="22" t="s">
        <v>94</v>
      </c>
      <c r="D55" s="35" t="s">
        <v>95</v>
      </c>
      <c r="E55" s="24">
        <f t="shared" si="9"/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</row>
    <row r="56" spans="2:12" ht="9.75" customHeight="1" x14ac:dyDescent="0.25">
      <c r="B56" s="21"/>
      <c r="C56" s="22" t="s">
        <v>96</v>
      </c>
      <c r="D56" s="35" t="s">
        <v>97</v>
      </c>
      <c r="E56" s="24">
        <f t="shared" si="9"/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</row>
    <row r="57" spans="2:12" ht="15.75" customHeight="1" x14ac:dyDescent="0.25">
      <c r="B57" s="26"/>
      <c r="C57" s="31" t="s">
        <v>98</v>
      </c>
      <c r="D57" s="35" t="s">
        <v>99</v>
      </c>
      <c r="E57" s="24">
        <f t="shared" si="9"/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</row>
    <row r="58" spans="2:12" ht="15" customHeight="1" x14ac:dyDescent="0.25">
      <c r="B58" s="12" t="s">
        <v>100</v>
      </c>
      <c r="C58" s="78" t="s">
        <v>101</v>
      </c>
      <c r="D58" s="78"/>
      <c r="E58" s="13">
        <f>E59+E60+E61+E62+E65+E66</f>
        <v>21098989.530000001</v>
      </c>
      <c r="F58" s="13">
        <f>F59+F60+F61+F62+F65</f>
        <v>0</v>
      </c>
      <c r="G58" s="13">
        <f>G59+G60+G61+G62+G65</f>
        <v>0</v>
      </c>
      <c r="H58" s="13">
        <f>H59+H60+H61+H62+H65+H66</f>
        <v>721485.84</v>
      </c>
      <c r="I58" s="13">
        <f>I59+I60+I61+I62+I65+I66</f>
        <v>4369289.22</v>
      </c>
      <c r="J58" s="13">
        <f>J59+J60+J61+J62+J65+J66</f>
        <v>15707809.780000001</v>
      </c>
      <c r="K58" s="13">
        <f>K59+K60+K61+K62+K65+K66</f>
        <v>87223.41</v>
      </c>
      <c r="L58" s="13">
        <f>L59+L60+L61+L62+L65+L66</f>
        <v>213181.28</v>
      </c>
    </row>
    <row r="59" spans="2:12" ht="9.75" customHeight="1" x14ac:dyDescent="0.25">
      <c r="B59" s="33"/>
      <c r="C59" s="31" t="s">
        <v>102</v>
      </c>
      <c r="D59" s="23" t="s">
        <v>103</v>
      </c>
      <c r="E59" s="24">
        <f t="shared" ref="E59:E66" si="10">F59+G59+H59+I59+J59+K59+L59</f>
        <v>5103485.47</v>
      </c>
      <c r="F59" s="25">
        <v>0</v>
      </c>
      <c r="G59" s="25">
        <v>0</v>
      </c>
      <c r="H59" s="25">
        <f>'[3]sigef marzo'!$C$41</f>
        <v>334607.05</v>
      </c>
      <c r="I59" s="25">
        <f>'[4]ABRIL 2021'!$C$41</f>
        <v>4284000.0199999996</v>
      </c>
      <c r="J59" s="25">
        <f>[5]RefCCPCuenta!$D$41</f>
        <v>484878.4</v>
      </c>
      <c r="K59" s="25">
        <v>0</v>
      </c>
      <c r="L59" s="25">
        <v>0</v>
      </c>
    </row>
    <row r="60" spans="2:12" ht="17.25" customHeight="1" x14ac:dyDescent="0.25">
      <c r="B60" s="21"/>
      <c r="C60" s="22" t="s">
        <v>104</v>
      </c>
      <c r="D60" s="23" t="s">
        <v>105</v>
      </c>
      <c r="E60" s="24">
        <f t="shared" si="10"/>
        <v>119789.2</v>
      </c>
      <c r="F60" s="25">
        <v>0</v>
      </c>
      <c r="G60" s="25">
        <v>0</v>
      </c>
      <c r="H60" s="25">
        <v>0</v>
      </c>
      <c r="I60" s="25">
        <f>'[4]ABRIL 2021'!$C$42</f>
        <v>61289.2</v>
      </c>
      <c r="J60" s="25">
        <f>[5]RefCCPCuenta!$D$42</f>
        <v>58500</v>
      </c>
      <c r="K60" s="25">
        <v>0</v>
      </c>
      <c r="L60" s="25">
        <v>0</v>
      </c>
    </row>
    <row r="61" spans="2:12" ht="15.75" customHeight="1" x14ac:dyDescent="0.25">
      <c r="B61" s="21"/>
      <c r="C61" s="22" t="s">
        <v>106</v>
      </c>
      <c r="D61" s="23" t="s">
        <v>107</v>
      </c>
      <c r="E61" s="24">
        <f t="shared" si="10"/>
        <v>10620</v>
      </c>
      <c r="F61" s="25">
        <v>0</v>
      </c>
      <c r="G61" s="25">
        <v>0</v>
      </c>
      <c r="H61" s="25">
        <v>0</v>
      </c>
      <c r="I61" s="25">
        <v>0</v>
      </c>
      <c r="J61" s="25">
        <f>[5]RefCCPCuenta!$D$44</f>
        <v>10620</v>
      </c>
      <c r="K61" s="25">
        <v>0</v>
      </c>
      <c r="L61" s="25">
        <v>0</v>
      </c>
    </row>
    <row r="62" spans="2:12" ht="15" customHeight="1" x14ac:dyDescent="0.25">
      <c r="B62" s="21"/>
      <c r="C62" s="22" t="s">
        <v>108</v>
      </c>
      <c r="D62" s="23" t="s">
        <v>109</v>
      </c>
      <c r="E62" s="24">
        <f t="shared" si="10"/>
        <v>15794318.460000001</v>
      </c>
      <c r="F62" s="25">
        <v>0</v>
      </c>
      <c r="G62" s="25">
        <v>0</v>
      </c>
      <c r="H62" s="25">
        <f>'[3]sigef marzo'!$C$44</f>
        <v>316102.39</v>
      </c>
      <c r="I62" s="25">
        <f>'[4]ABRIL 2021'!$C$45</f>
        <v>24000</v>
      </c>
      <c r="J62" s="25">
        <f>[5]RefCCPCuenta!$D$45</f>
        <v>15153811.380000001</v>
      </c>
      <c r="K62" s="25">
        <f>[6]RefCCPCuenta!$C$45</f>
        <v>87223.41</v>
      </c>
      <c r="L62" s="25">
        <f>'[7]SIGEF JULIO 21'!$D$45</f>
        <v>213181.28</v>
      </c>
    </row>
    <row r="63" spans="2:12" ht="12" customHeight="1" x14ac:dyDescent="0.25">
      <c r="B63" s="21"/>
      <c r="C63" s="22" t="s">
        <v>110</v>
      </c>
      <c r="D63" s="23" t="s">
        <v>111</v>
      </c>
      <c r="E63" s="24">
        <f t="shared" si="10"/>
        <v>0</v>
      </c>
      <c r="F63" s="25">
        <v>0</v>
      </c>
      <c r="G63" s="25">
        <v>0</v>
      </c>
      <c r="H63" s="25">
        <v>0</v>
      </c>
      <c r="I63" s="25">
        <f>0</f>
        <v>0</v>
      </c>
      <c r="J63" s="25">
        <f>0</f>
        <v>0</v>
      </c>
      <c r="K63" s="25">
        <f>0</f>
        <v>0</v>
      </c>
      <c r="L63" s="25">
        <f>0</f>
        <v>0</v>
      </c>
    </row>
    <row r="64" spans="2:12" ht="12" customHeight="1" x14ac:dyDescent="0.25">
      <c r="B64" s="21"/>
      <c r="C64" s="22" t="s">
        <v>112</v>
      </c>
      <c r="D64" s="23" t="s">
        <v>113</v>
      </c>
      <c r="E64" s="24">
        <f t="shared" si="10"/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</row>
    <row r="65" spans="1:12" ht="9.75" customHeight="1" x14ac:dyDescent="0.25">
      <c r="B65" s="26"/>
      <c r="C65" s="31" t="s">
        <v>114</v>
      </c>
      <c r="D65" s="23" t="s">
        <v>115</v>
      </c>
      <c r="E65" s="24">
        <f t="shared" si="10"/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</row>
    <row r="66" spans="1:12" ht="18" customHeight="1" x14ac:dyDescent="0.25">
      <c r="B66" s="26"/>
      <c r="C66" s="31" t="s">
        <v>116</v>
      </c>
      <c r="D66" s="23" t="s">
        <v>117</v>
      </c>
      <c r="E66" s="24">
        <f t="shared" si="10"/>
        <v>70776.399999999994</v>
      </c>
      <c r="F66" s="25">
        <v>0</v>
      </c>
      <c r="G66" s="25">
        <v>0</v>
      </c>
      <c r="H66" s="25">
        <f>'[3]sigef marzo'!$C$46</f>
        <v>70776.399999999994</v>
      </c>
      <c r="I66" s="25">
        <v>0</v>
      </c>
      <c r="J66" s="25">
        <v>0</v>
      </c>
      <c r="K66" s="25">
        <v>0</v>
      </c>
      <c r="L66" s="25">
        <v>0</v>
      </c>
    </row>
    <row r="67" spans="1:12" ht="8.25" customHeight="1" x14ac:dyDescent="0.25">
      <c r="B67" s="36" t="s">
        <v>118</v>
      </c>
      <c r="C67" s="74" t="s">
        <v>119</v>
      </c>
      <c r="D67" s="74"/>
      <c r="E67" s="37">
        <f t="shared" ref="E67:L67" si="11">E68+E69+E70+E71</f>
        <v>0</v>
      </c>
      <c r="F67" s="38">
        <f t="shared" si="11"/>
        <v>0</v>
      </c>
      <c r="G67" s="38">
        <f t="shared" si="11"/>
        <v>0</v>
      </c>
      <c r="H67" s="38">
        <f t="shared" si="11"/>
        <v>0</v>
      </c>
      <c r="I67" s="38">
        <f t="shared" si="11"/>
        <v>0</v>
      </c>
      <c r="J67" s="38">
        <f t="shared" si="11"/>
        <v>0</v>
      </c>
      <c r="K67" s="38">
        <f t="shared" si="11"/>
        <v>0</v>
      </c>
      <c r="L67" s="38">
        <f t="shared" si="11"/>
        <v>0</v>
      </c>
    </row>
    <row r="68" spans="1:12" ht="8.25" customHeight="1" x14ac:dyDescent="0.25">
      <c r="B68" s="33"/>
      <c r="C68" s="8" t="s">
        <v>120</v>
      </c>
      <c r="D68" s="39" t="s">
        <v>121</v>
      </c>
      <c r="E68" s="24">
        <f>F68+G68+H68+I68+J68</f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</row>
    <row r="69" spans="1:12" ht="8.25" customHeight="1" x14ac:dyDescent="0.25">
      <c r="B69" s="21"/>
      <c r="C69" s="40" t="s">
        <v>122</v>
      </c>
      <c r="D69" s="8" t="s">
        <v>123</v>
      </c>
      <c r="E69" s="24">
        <f>F69+G69+H69+I69+J69</f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</row>
    <row r="70" spans="1:12" ht="18" customHeight="1" x14ac:dyDescent="0.25">
      <c r="B70" s="21"/>
      <c r="C70" s="41" t="s">
        <v>124</v>
      </c>
      <c r="D70" s="42" t="s">
        <v>125</v>
      </c>
      <c r="E70" s="24">
        <f>F70+G70+H70+I70+J70</f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</row>
    <row r="71" spans="1:12" ht="24" customHeight="1" x14ac:dyDescent="0.25">
      <c r="B71" s="26"/>
      <c r="C71" s="42" t="s">
        <v>126</v>
      </c>
      <c r="D71" s="42" t="s">
        <v>127</v>
      </c>
      <c r="E71" s="24">
        <f>F71+G71+H71+I71+J71</f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</row>
    <row r="72" spans="1:12" ht="15" customHeight="1" x14ac:dyDescent="0.25">
      <c r="B72" s="43" t="s">
        <v>128</v>
      </c>
      <c r="C72" s="70" t="s">
        <v>129</v>
      </c>
      <c r="D72" s="70"/>
      <c r="E72" s="37">
        <f t="shared" ref="E72:E78" si="12">F72</f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</row>
    <row r="73" spans="1:12" ht="10.5" customHeight="1" x14ac:dyDescent="0.25">
      <c r="B73" s="33"/>
      <c r="C73" s="40" t="s">
        <v>130</v>
      </c>
      <c r="D73" s="8" t="s">
        <v>131</v>
      </c>
      <c r="E73" s="24">
        <f t="shared" si="12"/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</row>
    <row r="74" spans="1:12" ht="16.5" customHeight="1" x14ac:dyDescent="0.25">
      <c r="B74" s="26"/>
      <c r="C74" s="42" t="s">
        <v>132</v>
      </c>
      <c r="D74" s="42" t="s">
        <v>133</v>
      </c>
      <c r="E74" s="24">
        <f t="shared" si="12"/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</row>
    <row r="75" spans="1:12" ht="9.75" customHeight="1" x14ac:dyDescent="0.25">
      <c r="B75" s="44" t="s">
        <v>134</v>
      </c>
      <c r="C75" s="74" t="s">
        <v>135</v>
      </c>
      <c r="D75" s="74"/>
      <c r="E75" s="37">
        <f t="shared" si="12"/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</row>
    <row r="76" spans="1:12" ht="6.75" customHeight="1" x14ac:dyDescent="0.25">
      <c r="B76" s="33"/>
      <c r="C76" s="45" t="s">
        <v>136</v>
      </c>
      <c r="D76" s="45" t="s">
        <v>137</v>
      </c>
      <c r="E76" s="24">
        <f t="shared" si="12"/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</row>
    <row r="77" spans="1:12" ht="10.5" customHeight="1" x14ac:dyDescent="0.25">
      <c r="B77" s="21"/>
      <c r="C77" s="46" t="s">
        <v>138</v>
      </c>
      <c r="D77" s="45" t="s">
        <v>139</v>
      </c>
      <c r="E77" s="24">
        <f t="shared" si="12"/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</row>
    <row r="78" spans="1:12" ht="12.75" customHeight="1" x14ac:dyDescent="0.25">
      <c r="B78" s="26"/>
      <c r="C78" s="45" t="s">
        <v>140</v>
      </c>
      <c r="D78" s="45" t="s">
        <v>141</v>
      </c>
      <c r="E78" s="24">
        <f t="shared" si="12"/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</row>
    <row r="79" spans="1:12" ht="12" customHeight="1" x14ac:dyDescent="0.25">
      <c r="B79" s="47"/>
      <c r="C79" s="70" t="s">
        <v>142</v>
      </c>
      <c r="D79" s="70"/>
      <c r="E79" s="13">
        <f t="shared" ref="E79:L79" si="13">E17+E23+E33+E42+E50+E58+E72+E75+E67</f>
        <v>1044122231.73</v>
      </c>
      <c r="F79" s="13">
        <f t="shared" si="13"/>
        <v>98953835.359999999</v>
      </c>
      <c r="G79" s="13">
        <f t="shared" si="13"/>
        <v>153034268.81</v>
      </c>
      <c r="H79" s="13">
        <f t="shared" si="13"/>
        <v>173221196.03999999</v>
      </c>
      <c r="I79" s="13">
        <f t="shared" si="13"/>
        <v>150384552.41</v>
      </c>
      <c r="J79" s="13">
        <f t="shared" si="13"/>
        <v>160925594.82000002</v>
      </c>
      <c r="K79" s="13">
        <f t="shared" si="13"/>
        <v>140617405.81999999</v>
      </c>
      <c r="L79" s="13">
        <f t="shared" si="13"/>
        <v>166985378.47</v>
      </c>
    </row>
    <row r="80" spans="1:12" s="20" customFormat="1" ht="12" customHeight="1" x14ac:dyDescent="0.25">
      <c r="A80" s="14"/>
      <c r="B80" s="48"/>
      <c r="C80" s="75"/>
      <c r="D80" s="75"/>
      <c r="E80" s="18"/>
      <c r="F80" s="18"/>
      <c r="G80" s="18"/>
      <c r="H80" s="18"/>
      <c r="I80" s="18"/>
      <c r="J80" s="18"/>
      <c r="K80" s="18"/>
      <c r="L80" s="18"/>
    </row>
    <row r="81" spans="2:12" ht="9.9499999999999993" customHeight="1" x14ac:dyDescent="0.25">
      <c r="B81" s="8" t="s">
        <v>143</v>
      </c>
      <c r="C81" s="49" t="s">
        <v>144</v>
      </c>
      <c r="D81" s="50"/>
      <c r="E81" s="24">
        <f t="shared" ref="E81:E90" si="14">F81</f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</row>
    <row r="82" spans="2:12" ht="15.75" customHeight="1" x14ac:dyDescent="0.25">
      <c r="B82" s="76" t="s">
        <v>145</v>
      </c>
      <c r="C82" s="70"/>
      <c r="D82" s="70"/>
      <c r="E82" s="37">
        <f t="shared" si="14"/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</row>
    <row r="83" spans="2:12" ht="11.25" customHeight="1" x14ac:dyDescent="0.25">
      <c r="B83" s="33"/>
      <c r="C83" s="46" t="s">
        <v>146</v>
      </c>
      <c r="D83" s="45" t="s">
        <v>147</v>
      </c>
      <c r="E83" s="24">
        <f t="shared" si="14"/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</row>
    <row r="84" spans="2:12" ht="12" customHeight="1" x14ac:dyDescent="0.25">
      <c r="B84" s="26"/>
      <c r="C84" s="45" t="s">
        <v>148</v>
      </c>
      <c r="D84" s="45" t="s">
        <v>149</v>
      </c>
      <c r="E84" s="24">
        <f t="shared" si="14"/>
        <v>0</v>
      </c>
      <c r="F84" s="25"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</row>
    <row r="85" spans="2:12" ht="9.75" customHeight="1" x14ac:dyDescent="0.25">
      <c r="B85" s="51" t="s">
        <v>150</v>
      </c>
      <c r="C85" s="52"/>
      <c r="D85" s="53"/>
      <c r="E85" s="13">
        <f t="shared" si="14"/>
        <v>0</v>
      </c>
      <c r="F85" s="54">
        <f t="shared" ref="F85:L85" si="15">F86+F87</f>
        <v>0</v>
      </c>
      <c r="G85" s="54">
        <f t="shared" si="15"/>
        <v>0</v>
      </c>
      <c r="H85" s="54">
        <f t="shared" si="15"/>
        <v>0</v>
      </c>
      <c r="I85" s="54">
        <f t="shared" si="15"/>
        <v>0</v>
      </c>
      <c r="J85" s="54">
        <f t="shared" si="15"/>
        <v>0</v>
      </c>
      <c r="K85" s="54">
        <f t="shared" si="15"/>
        <v>0</v>
      </c>
      <c r="L85" s="54">
        <f t="shared" si="15"/>
        <v>0</v>
      </c>
    </row>
    <row r="86" spans="2:12" ht="11.25" customHeight="1" x14ac:dyDescent="0.25">
      <c r="B86" s="33"/>
      <c r="C86" s="41" t="s">
        <v>151</v>
      </c>
      <c r="D86" s="42" t="s">
        <v>152</v>
      </c>
      <c r="E86" s="24">
        <f t="shared" si="14"/>
        <v>0</v>
      </c>
      <c r="F86" s="25"/>
      <c r="G86" s="25"/>
      <c r="H86" s="25"/>
      <c r="I86" s="25"/>
      <c r="J86" s="25"/>
      <c r="K86" s="25"/>
      <c r="L86" s="25"/>
    </row>
    <row r="87" spans="2:12" ht="9.75" customHeight="1" x14ac:dyDescent="0.25">
      <c r="B87" s="26"/>
      <c r="C87" s="42" t="s">
        <v>153</v>
      </c>
      <c r="D87" s="42" t="s">
        <v>154</v>
      </c>
      <c r="E87" s="24">
        <f t="shared" si="14"/>
        <v>0</v>
      </c>
      <c r="F87" s="25"/>
      <c r="G87" s="25"/>
      <c r="H87" s="25"/>
      <c r="I87" s="25"/>
      <c r="J87" s="25"/>
      <c r="K87" s="25"/>
      <c r="L87" s="25"/>
    </row>
    <row r="88" spans="2:12" ht="15" customHeight="1" x14ac:dyDescent="0.25">
      <c r="B88" s="70" t="s">
        <v>155</v>
      </c>
      <c r="C88" s="70"/>
      <c r="D88" s="70"/>
      <c r="E88" s="37">
        <f t="shared" si="14"/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</row>
    <row r="89" spans="2:12" ht="18" customHeight="1" x14ac:dyDescent="0.25">
      <c r="B89" s="8"/>
      <c r="C89" s="55" t="s">
        <v>156</v>
      </c>
      <c r="D89" s="55" t="s">
        <v>157</v>
      </c>
      <c r="E89" s="24">
        <f t="shared" si="14"/>
        <v>0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</row>
    <row r="90" spans="2:12" ht="10.5" customHeight="1" x14ac:dyDescent="0.25">
      <c r="B90" s="70" t="s">
        <v>158</v>
      </c>
      <c r="C90" s="70"/>
      <c r="D90" s="70"/>
      <c r="E90" s="13">
        <f t="shared" si="14"/>
        <v>0</v>
      </c>
      <c r="F90" s="13">
        <f t="shared" ref="F90:L90" si="16">F82+F85+F88</f>
        <v>0</v>
      </c>
      <c r="G90" s="13">
        <f t="shared" si="16"/>
        <v>0</v>
      </c>
      <c r="H90" s="13">
        <f t="shared" si="16"/>
        <v>0</v>
      </c>
      <c r="I90" s="13">
        <f t="shared" si="16"/>
        <v>0</v>
      </c>
      <c r="J90" s="13">
        <f t="shared" si="16"/>
        <v>0</v>
      </c>
      <c r="K90" s="13">
        <f t="shared" si="16"/>
        <v>0</v>
      </c>
      <c r="L90" s="13">
        <f t="shared" si="16"/>
        <v>0</v>
      </c>
    </row>
    <row r="91" spans="2:12" ht="6" customHeight="1" x14ac:dyDescent="0.25">
      <c r="B91" s="56"/>
      <c r="C91" s="71"/>
      <c r="D91" s="71"/>
      <c r="E91" s="24"/>
      <c r="F91" s="25"/>
      <c r="G91" s="25"/>
      <c r="H91" s="25"/>
      <c r="I91" s="25"/>
      <c r="J91" s="25"/>
      <c r="K91" s="25"/>
      <c r="L91" s="25"/>
    </row>
    <row r="92" spans="2:12" ht="15" customHeight="1" x14ac:dyDescent="0.25">
      <c r="B92" s="70" t="s">
        <v>159</v>
      </c>
      <c r="C92" s="70"/>
      <c r="D92" s="70"/>
      <c r="E92" s="13">
        <f t="shared" ref="E92:L92" si="17">E90+E79</f>
        <v>1044122231.73</v>
      </c>
      <c r="F92" s="54">
        <f t="shared" si="17"/>
        <v>98953835.359999999</v>
      </c>
      <c r="G92" s="54">
        <f t="shared" si="17"/>
        <v>153034268.81</v>
      </c>
      <c r="H92" s="54">
        <f t="shared" si="17"/>
        <v>173221196.03999999</v>
      </c>
      <c r="I92" s="54">
        <f t="shared" si="17"/>
        <v>150384552.41</v>
      </c>
      <c r="J92" s="54">
        <f t="shared" si="17"/>
        <v>160925594.82000002</v>
      </c>
      <c r="K92" s="54">
        <f t="shared" si="17"/>
        <v>140617405.81999999</v>
      </c>
      <c r="L92" s="54">
        <f t="shared" si="17"/>
        <v>166985378.47</v>
      </c>
    </row>
    <row r="93" spans="2:12" ht="6.75" customHeight="1" x14ac:dyDescent="0.25">
      <c r="B93" s="57"/>
      <c r="C93" s="57"/>
      <c r="D93" s="57"/>
      <c r="E93" s="58"/>
      <c r="F93" s="59"/>
    </row>
    <row r="94" spans="2:12" ht="6.75" customHeight="1" x14ac:dyDescent="0.25">
      <c r="B94" s="72" t="s">
        <v>160</v>
      </c>
      <c r="C94" s="72"/>
      <c r="D94" s="72"/>
      <c r="E94" s="72"/>
      <c r="F94" s="72"/>
    </row>
    <row r="95" spans="2:12" ht="9.9499999999999993" hidden="1" customHeight="1" x14ac:dyDescent="0.25">
      <c r="B95" s="60"/>
      <c r="C95" s="60"/>
      <c r="D95" s="60"/>
      <c r="E95" s="61" t="e">
        <f>F95+#REF!+#REF!+#REF!+#REF!+#REF!+#REF!</f>
        <v>#REF!</v>
      </c>
      <c r="F95" s="61">
        <v>135701425.53</v>
      </c>
    </row>
    <row r="96" spans="2:12" ht="9.9499999999999993" customHeight="1" x14ac:dyDescent="0.25">
      <c r="B96" s="60"/>
      <c r="C96" s="60"/>
      <c r="D96" s="60"/>
      <c r="E96" s="60"/>
      <c r="F96" s="60"/>
    </row>
    <row r="97" spans="2:6" ht="12" customHeight="1" x14ac:dyDescent="0.25">
      <c r="B97" s="62"/>
      <c r="C97" s="62"/>
      <c r="D97" s="62"/>
      <c r="E97" s="62"/>
      <c r="F97" s="63"/>
    </row>
    <row r="98" spans="2:6" ht="7.5" customHeight="1" x14ac:dyDescent="0.25">
      <c r="B98" s="62"/>
      <c r="C98" s="73" t="s">
        <v>161</v>
      </c>
      <c r="D98" s="73"/>
      <c r="E98" s="63"/>
      <c r="F98" s="63"/>
    </row>
    <row r="99" spans="2:6" ht="8.25" customHeight="1" x14ac:dyDescent="0.25">
      <c r="B99" s="62"/>
      <c r="C99" s="73" t="s">
        <v>162</v>
      </c>
      <c r="D99" s="73"/>
      <c r="E99" s="63"/>
      <c r="F99" s="63"/>
    </row>
    <row r="100" spans="2:6" x14ac:dyDescent="0.25">
      <c r="C100" s="64"/>
      <c r="D100" s="64"/>
      <c r="E100" s="65"/>
      <c r="F100" s="66"/>
    </row>
    <row r="101" spans="2:6" x14ac:dyDescent="0.25">
      <c r="C101" s="64"/>
      <c r="D101" s="64"/>
      <c r="E101" s="65"/>
      <c r="F101" s="64"/>
    </row>
    <row r="102" spans="2:6" x14ac:dyDescent="0.25">
      <c r="C102" s="64"/>
      <c r="D102" s="64"/>
      <c r="E102" s="67"/>
      <c r="F102" s="64"/>
    </row>
    <row r="103" spans="2:6" x14ac:dyDescent="0.25">
      <c r="C103" s="64"/>
      <c r="D103" s="64"/>
      <c r="E103" s="68"/>
      <c r="F103" s="64"/>
    </row>
    <row r="104" spans="2:6" x14ac:dyDescent="0.25">
      <c r="C104" s="64"/>
      <c r="D104" s="64"/>
      <c r="E104" s="68"/>
      <c r="F104" s="64"/>
    </row>
    <row r="105" spans="2:6" x14ac:dyDescent="0.25">
      <c r="C105" s="64"/>
      <c r="D105" s="64"/>
      <c r="E105" s="68"/>
      <c r="F105" s="64"/>
    </row>
    <row r="106" spans="2:6" x14ac:dyDescent="0.25">
      <c r="C106" s="64"/>
      <c r="D106" s="64"/>
      <c r="E106" s="68"/>
      <c r="F106" s="64"/>
    </row>
    <row r="107" spans="2:6" x14ac:dyDescent="0.25">
      <c r="C107" s="64"/>
      <c r="D107" s="64"/>
      <c r="E107" s="68"/>
      <c r="F107" s="64"/>
    </row>
    <row r="108" spans="2:6" x14ac:dyDescent="0.25">
      <c r="C108" s="64"/>
      <c r="D108" s="64"/>
      <c r="E108" s="68"/>
      <c r="F108" s="64"/>
    </row>
    <row r="109" spans="2:6" x14ac:dyDescent="0.25">
      <c r="C109" s="64"/>
      <c r="D109" s="64"/>
      <c r="E109" s="68"/>
      <c r="F109" s="64"/>
    </row>
    <row r="110" spans="2:6" x14ac:dyDescent="0.25">
      <c r="C110" s="64"/>
      <c r="D110" s="64"/>
      <c r="E110" s="68"/>
      <c r="F110" s="64"/>
    </row>
  </sheetData>
  <mergeCells count="30">
    <mergeCell ref="A10:L10"/>
    <mergeCell ref="A3:L5"/>
    <mergeCell ref="A6:L6"/>
    <mergeCell ref="A7:L7"/>
    <mergeCell ref="A8:L8"/>
    <mergeCell ref="A9:L9"/>
    <mergeCell ref="C67:D67"/>
    <mergeCell ref="A11:L11"/>
    <mergeCell ref="A12:L12"/>
    <mergeCell ref="A13:K13"/>
    <mergeCell ref="B14:D14"/>
    <mergeCell ref="C15:D15"/>
    <mergeCell ref="C17:D17"/>
    <mergeCell ref="C23:D23"/>
    <mergeCell ref="C33:D33"/>
    <mergeCell ref="C42:D42"/>
    <mergeCell ref="C50:D50"/>
    <mergeCell ref="C58:D58"/>
    <mergeCell ref="C99:D99"/>
    <mergeCell ref="C72:D72"/>
    <mergeCell ref="C75:D75"/>
    <mergeCell ref="C79:D79"/>
    <mergeCell ref="C80:D80"/>
    <mergeCell ref="B82:D82"/>
    <mergeCell ref="B88:D88"/>
    <mergeCell ref="B90:D90"/>
    <mergeCell ref="C91:D91"/>
    <mergeCell ref="B92:D92"/>
    <mergeCell ref="B94:F94"/>
    <mergeCell ref="C98:D98"/>
  </mergeCells>
  <printOptions horizontalCentered="1" verticalCentered="1"/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AL 31 JULIO</vt:lpstr>
      <vt:lpstr>'EJECUCION AL 31 JULIO'!Área_de_impresión</vt:lpstr>
      <vt:lpstr>'EJECUCION AL 31 JULIO'!Títulos_a_imprimir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Scarlett Garcia</cp:lastModifiedBy>
  <dcterms:created xsi:type="dcterms:W3CDTF">2021-10-07T13:52:03Z</dcterms:created>
  <dcterms:modified xsi:type="dcterms:W3CDTF">2021-10-07T19:11:15Z</dcterms:modified>
</cp:coreProperties>
</file>