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julio 2022\Presupuesto\Sede\"/>
    </mc:Choice>
  </mc:AlternateContent>
  <xr:revisionPtr revIDLastSave="0" documentId="8_{3DB033C2-3923-4A75-8AB3-3883933754F9}" xr6:coauthVersionLast="47" xr6:coauthVersionMax="47" xr10:uidLastSave="{00000000-0000-0000-0000-000000000000}"/>
  <bookViews>
    <workbookView xWindow="6030" yWindow="0" windowWidth="10380" windowHeight="10890" xr2:uid="{1B18EFB2-D538-4ACF-9FE2-8E1BDA906CD2}"/>
  </bookViews>
  <sheets>
    <sheet name="Ejecucion mensual" sheetId="2" r:id="rId1"/>
    <sheet name="Hoja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2" l="1"/>
  <c r="C11" i="2" s="1"/>
  <c r="D12" i="2"/>
  <c r="D11" i="2" s="1"/>
  <c r="E12" i="2"/>
  <c r="E11" i="2" s="1"/>
  <c r="F12" i="2"/>
  <c r="F11" i="2" s="1"/>
  <c r="G12" i="2"/>
  <c r="G11" i="2" s="1"/>
  <c r="H12" i="2"/>
  <c r="H11" i="2" s="1"/>
  <c r="I12" i="2"/>
  <c r="I11" i="2" s="1"/>
  <c r="J12" i="2"/>
  <c r="J11" i="2" s="1"/>
  <c r="K12" i="2"/>
  <c r="K11" i="2" s="1"/>
  <c r="L12" i="2"/>
  <c r="L11" i="2" s="1"/>
  <c r="M12" i="2"/>
  <c r="M11" i="2" s="1"/>
  <c r="N12" i="2"/>
  <c r="N11" i="2" s="1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C14" i="2"/>
  <c r="D14" i="2"/>
  <c r="E14" i="2"/>
  <c r="O14" i="2" s="1"/>
  <c r="F14" i="2"/>
  <c r="G14" i="2"/>
  <c r="H14" i="2"/>
  <c r="I14" i="2"/>
  <c r="J14" i="2"/>
  <c r="K14" i="2"/>
  <c r="L14" i="2"/>
  <c r="M14" i="2"/>
  <c r="N14" i="2"/>
  <c r="C15" i="2"/>
  <c r="D15" i="2"/>
  <c r="E15" i="2"/>
  <c r="F15" i="2"/>
  <c r="G15" i="2"/>
  <c r="H15" i="2"/>
  <c r="I15" i="2"/>
  <c r="J15" i="2"/>
  <c r="K15" i="2"/>
  <c r="L15" i="2"/>
  <c r="O15" i="2" s="1"/>
  <c r="M15" i="2"/>
  <c r="N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C18" i="2"/>
  <c r="C17" i="2" s="1"/>
  <c r="D18" i="2"/>
  <c r="D17" i="2" s="1"/>
  <c r="E18" i="2"/>
  <c r="E17" i="2" s="1"/>
  <c r="F18" i="2"/>
  <c r="F17" i="2" s="1"/>
  <c r="G18" i="2"/>
  <c r="G17" i="2" s="1"/>
  <c r="H18" i="2"/>
  <c r="H17" i="2" s="1"/>
  <c r="I18" i="2"/>
  <c r="I17" i="2" s="1"/>
  <c r="J18" i="2"/>
  <c r="J17" i="2" s="1"/>
  <c r="K18" i="2"/>
  <c r="K17" i="2" s="1"/>
  <c r="L18" i="2"/>
  <c r="L17" i="2" s="1"/>
  <c r="M18" i="2"/>
  <c r="M17" i="2" s="1"/>
  <c r="N18" i="2"/>
  <c r="N17" i="2" s="1"/>
  <c r="O18" i="2"/>
  <c r="C19" i="2"/>
  <c r="D19" i="2"/>
  <c r="E19" i="2"/>
  <c r="F19" i="2"/>
  <c r="G19" i="2"/>
  <c r="H19" i="2"/>
  <c r="I19" i="2"/>
  <c r="J19" i="2"/>
  <c r="O19" i="2" s="1"/>
  <c r="K19" i="2"/>
  <c r="L19" i="2"/>
  <c r="M19" i="2"/>
  <c r="N19" i="2"/>
  <c r="C20" i="2"/>
  <c r="D20" i="2"/>
  <c r="E20" i="2"/>
  <c r="O20" i="2" s="1"/>
  <c r="F20" i="2"/>
  <c r="G20" i="2"/>
  <c r="H20" i="2"/>
  <c r="I20" i="2"/>
  <c r="J20" i="2"/>
  <c r="K20" i="2"/>
  <c r="L20" i="2"/>
  <c r="M20" i="2"/>
  <c r="N20" i="2"/>
  <c r="C21" i="2"/>
  <c r="D21" i="2"/>
  <c r="O21" i="2" s="1"/>
  <c r="E21" i="2"/>
  <c r="F21" i="2"/>
  <c r="G21" i="2"/>
  <c r="H21" i="2"/>
  <c r="I21" i="2"/>
  <c r="J21" i="2"/>
  <c r="K21" i="2"/>
  <c r="L21" i="2"/>
  <c r="M21" i="2"/>
  <c r="N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C23" i="2"/>
  <c r="D23" i="2"/>
  <c r="E23" i="2"/>
  <c r="F23" i="2"/>
  <c r="G23" i="2"/>
  <c r="H23" i="2"/>
  <c r="I23" i="2"/>
  <c r="J23" i="2"/>
  <c r="O23" i="2" s="1"/>
  <c r="K23" i="2"/>
  <c r="L23" i="2"/>
  <c r="M23" i="2"/>
  <c r="N23" i="2"/>
  <c r="C24" i="2"/>
  <c r="D24" i="2"/>
  <c r="E24" i="2"/>
  <c r="O24" i="2" s="1"/>
  <c r="F24" i="2"/>
  <c r="G24" i="2"/>
  <c r="H24" i="2"/>
  <c r="I24" i="2"/>
  <c r="J24" i="2"/>
  <c r="K24" i="2"/>
  <c r="L24" i="2"/>
  <c r="M24" i="2"/>
  <c r="N24" i="2"/>
  <c r="C25" i="2"/>
  <c r="D25" i="2"/>
  <c r="O25" i="2" s="1"/>
  <c r="E25" i="2"/>
  <c r="F25" i="2"/>
  <c r="G25" i="2"/>
  <c r="H25" i="2"/>
  <c r="I25" i="2"/>
  <c r="J25" i="2"/>
  <c r="K25" i="2"/>
  <c r="L25" i="2"/>
  <c r="M25" i="2"/>
  <c r="N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C28" i="2"/>
  <c r="D28" i="2"/>
  <c r="E28" i="2"/>
  <c r="O28" i="2" s="1"/>
  <c r="F28" i="2"/>
  <c r="G28" i="2"/>
  <c r="H28" i="2"/>
  <c r="I28" i="2"/>
  <c r="J28" i="2"/>
  <c r="K28" i="2"/>
  <c r="L28" i="2"/>
  <c r="M28" i="2"/>
  <c r="N28" i="2"/>
  <c r="N27" i="2" s="1"/>
  <c r="C29" i="2"/>
  <c r="D29" i="2"/>
  <c r="O29" i="2" s="1"/>
  <c r="E29" i="2"/>
  <c r="F29" i="2"/>
  <c r="G29" i="2"/>
  <c r="H29" i="2"/>
  <c r="I29" i="2"/>
  <c r="J29" i="2"/>
  <c r="K29" i="2"/>
  <c r="L29" i="2"/>
  <c r="M29" i="2"/>
  <c r="N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C31" i="2"/>
  <c r="D31" i="2"/>
  <c r="E31" i="2"/>
  <c r="F31" i="2"/>
  <c r="G31" i="2"/>
  <c r="H31" i="2"/>
  <c r="I31" i="2"/>
  <c r="J31" i="2"/>
  <c r="O31" i="2" s="1"/>
  <c r="K31" i="2"/>
  <c r="L31" i="2"/>
  <c r="M31" i="2"/>
  <c r="N31" i="2"/>
  <c r="C32" i="2"/>
  <c r="D32" i="2"/>
  <c r="E32" i="2"/>
  <c r="O32" i="2" s="1"/>
  <c r="F32" i="2"/>
  <c r="G32" i="2"/>
  <c r="H32" i="2"/>
  <c r="I32" i="2"/>
  <c r="J32" i="2"/>
  <c r="K32" i="2"/>
  <c r="L32" i="2"/>
  <c r="M32" i="2"/>
  <c r="N32" i="2"/>
  <c r="C33" i="2"/>
  <c r="D33" i="2"/>
  <c r="O33" i="2" s="1"/>
  <c r="E33" i="2"/>
  <c r="F33" i="2"/>
  <c r="G33" i="2"/>
  <c r="H33" i="2"/>
  <c r="I33" i="2"/>
  <c r="J33" i="2"/>
  <c r="K33" i="2"/>
  <c r="L33" i="2"/>
  <c r="M33" i="2"/>
  <c r="N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C35" i="2"/>
  <c r="D35" i="2"/>
  <c r="E35" i="2"/>
  <c r="F35" i="2"/>
  <c r="G35" i="2"/>
  <c r="H35" i="2"/>
  <c r="I35" i="2"/>
  <c r="J35" i="2"/>
  <c r="O35" i="2" s="1"/>
  <c r="K35" i="2"/>
  <c r="L35" i="2"/>
  <c r="M35" i="2"/>
  <c r="N35" i="2"/>
  <c r="C36" i="2"/>
  <c r="C27" i="2" s="1"/>
  <c r="D36" i="2"/>
  <c r="D27" i="2" s="1"/>
  <c r="E36" i="2"/>
  <c r="O36" i="2" s="1"/>
  <c r="F36" i="2"/>
  <c r="F27" i="2" s="1"/>
  <c r="G36" i="2"/>
  <c r="G27" i="2" s="1"/>
  <c r="H36" i="2"/>
  <c r="H27" i="2" s="1"/>
  <c r="I36" i="2"/>
  <c r="I27" i="2" s="1"/>
  <c r="J36" i="2"/>
  <c r="J27" i="2" s="1"/>
  <c r="K36" i="2"/>
  <c r="K27" i="2" s="1"/>
  <c r="L36" i="2"/>
  <c r="L27" i="2" s="1"/>
  <c r="M36" i="2"/>
  <c r="M27" i="2" s="1"/>
  <c r="N36" i="2"/>
  <c r="C38" i="2"/>
  <c r="C37" i="2" s="1"/>
  <c r="D38" i="2"/>
  <c r="E38" i="2"/>
  <c r="F38" i="2"/>
  <c r="F37" i="2" s="1"/>
  <c r="G38" i="2"/>
  <c r="G37" i="2" s="1"/>
  <c r="H38" i="2"/>
  <c r="I38" i="2"/>
  <c r="J38" i="2"/>
  <c r="J37" i="2" s="1"/>
  <c r="K38" i="2"/>
  <c r="K37" i="2" s="1"/>
  <c r="L38" i="2"/>
  <c r="L37" i="2" s="1"/>
  <c r="M38" i="2"/>
  <c r="N38" i="2"/>
  <c r="N37" i="2" s="1"/>
  <c r="O38" i="2"/>
  <c r="C39" i="2"/>
  <c r="D39" i="2"/>
  <c r="E39" i="2"/>
  <c r="F39" i="2"/>
  <c r="O39" i="2" s="1"/>
  <c r="G39" i="2"/>
  <c r="H39" i="2"/>
  <c r="I39" i="2"/>
  <c r="I37" i="2" s="1"/>
  <c r="J39" i="2"/>
  <c r="K39" i="2"/>
  <c r="L39" i="2"/>
  <c r="M39" i="2"/>
  <c r="M37" i="2" s="1"/>
  <c r="N39" i="2"/>
  <c r="C40" i="2"/>
  <c r="D40" i="2"/>
  <c r="E40" i="2"/>
  <c r="O40" i="2" s="1"/>
  <c r="F40" i="2"/>
  <c r="G40" i="2"/>
  <c r="H40" i="2"/>
  <c r="I40" i="2"/>
  <c r="J40" i="2"/>
  <c r="K40" i="2"/>
  <c r="L40" i="2"/>
  <c r="M40" i="2"/>
  <c r="N40" i="2"/>
  <c r="C41" i="2"/>
  <c r="D41" i="2"/>
  <c r="O41" i="2" s="1"/>
  <c r="E41" i="2"/>
  <c r="E37" i="2" s="1"/>
  <c r="F41" i="2"/>
  <c r="G41" i="2"/>
  <c r="H41" i="2"/>
  <c r="H37" i="2" s="1"/>
  <c r="I41" i="2"/>
  <c r="J41" i="2"/>
  <c r="K41" i="2"/>
  <c r="L41" i="2"/>
  <c r="M41" i="2"/>
  <c r="N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C43" i="2"/>
  <c r="D43" i="2"/>
  <c r="E43" i="2"/>
  <c r="F43" i="2"/>
  <c r="O43" i="2" s="1"/>
  <c r="G43" i="2"/>
  <c r="H43" i="2"/>
  <c r="I43" i="2"/>
  <c r="J43" i="2"/>
  <c r="K43" i="2"/>
  <c r="L43" i="2"/>
  <c r="M43" i="2"/>
  <c r="N43" i="2"/>
  <c r="C44" i="2"/>
  <c r="D44" i="2"/>
  <c r="E44" i="2"/>
  <c r="O44" i="2" s="1"/>
  <c r="F44" i="2"/>
  <c r="G44" i="2"/>
  <c r="H44" i="2"/>
  <c r="I44" i="2"/>
  <c r="J44" i="2"/>
  <c r="K44" i="2"/>
  <c r="L44" i="2"/>
  <c r="M44" i="2"/>
  <c r="N44" i="2"/>
  <c r="C45" i="2"/>
  <c r="D45" i="2"/>
  <c r="O45" i="2" s="1"/>
  <c r="E45" i="2"/>
  <c r="F45" i="2"/>
  <c r="G45" i="2"/>
  <c r="H45" i="2"/>
  <c r="I45" i="2"/>
  <c r="J45" i="2"/>
  <c r="K45" i="2"/>
  <c r="L45" i="2"/>
  <c r="M45" i="2"/>
  <c r="N45" i="2"/>
  <c r="C47" i="2"/>
  <c r="D47" i="2"/>
  <c r="O47" i="2" s="1"/>
  <c r="E47" i="2"/>
  <c r="F47" i="2"/>
  <c r="G47" i="2"/>
  <c r="H47" i="2"/>
  <c r="I47" i="2"/>
  <c r="J47" i="2"/>
  <c r="K47" i="2"/>
  <c r="L47" i="2"/>
  <c r="M47" i="2"/>
  <c r="N47" i="2"/>
  <c r="C48" i="2"/>
  <c r="C46" i="2" s="1"/>
  <c r="D48" i="2"/>
  <c r="D46" i="2" s="1"/>
  <c r="E48" i="2"/>
  <c r="E46" i="2" s="1"/>
  <c r="F48" i="2"/>
  <c r="F46" i="2" s="1"/>
  <c r="G48" i="2"/>
  <c r="G46" i="2" s="1"/>
  <c r="H48" i="2"/>
  <c r="H46" i="2" s="1"/>
  <c r="I48" i="2"/>
  <c r="I46" i="2" s="1"/>
  <c r="J48" i="2"/>
  <c r="J46" i="2" s="1"/>
  <c r="K48" i="2"/>
  <c r="K46" i="2" s="1"/>
  <c r="L48" i="2"/>
  <c r="L46" i="2" s="1"/>
  <c r="M48" i="2"/>
  <c r="N48" i="2"/>
  <c r="O48" i="2"/>
  <c r="C49" i="2"/>
  <c r="D49" i="2"/>
  <c r="E49" i="2"/>
  <c r="F49" i="2"/>
  <c r="G49" i="2"/>
  <c r="H49" i="2"/>
  <c r="I49" i="2"/>
  <c r="J49" i="2"/>
  <c r="O49" i="2" s="1"/>
  <c r="K49" i="2"/>
  <c r="L49" i="2"/>
  <c r="M49" i="2"/>
  <c r="N49" i="2"/>
  <c r="C50" i="2"/>
  <c r="D50" i="2"/>
  <c r="E50" i="2"/>
  <c r="O50" i="2" s="1"/>
  <c r="F50" i="2"/>
  <c r="G50" i="2"/>
  <c r="H50" i="2"/>
  <c r="I50" i="2"/>
  <c r="J50" i="2"/>
  <c r="K50" i="2"/>
  <c r="L50" i="2"/>
  <c r="M50" i="2"/>
  <c r="N50" i="2"/>
  <c r="C51" i="2"/>
  <c r="D51" i="2"/>
  <c r="O51" i="2" s="1"/>
  <c r="E51" i="2"/>
  <c r="F51" i="2"/>
  <c r="G51" i="2"/>
  <c r="H51" i="2"/>
  <c r="I51" i="2"/>
  <c r="J51" i="2"/>
  <c r="K51" i="2"/>
  <c r="L51" i="2"/>
  <c r="M51" i="2"/>
  <c r="N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C54" i="2"/>
  <c r="D54" i="2"/>
  <c r="D53" i="2" s="1"/>
  <c r="E54" i="2"/>
  <c r="O54" i="2" s="1"/>
  <c r="F54" i="2"/>
  <c r="G54" i="2"/>
  <c r="H54" i="2"/>
  <c r="H53" i="2" s="1"/>
  <c r="I54" i="2"/>
  <c r="I53" i="2" s="1"/>
  <c r="J54" i="2"/>
  <c r="J53" i="2" s="1"/>
  <c r="K54" i="2"/>
  <c r="K53" i="2" s="1"/>
  <c r="L54" i="2"/>
  <c r="L53" i="2" s="1"/>
  <c r="M54" i="2"/>
  <c r="M53" i="2" s="1"/>
  <c r="N54" i="2"/>
  <c r="N53" i="2" s="1"/>
  <c r="C55" i="2"/>
  <c r="C53" i="2" s="1"/>
  <c r="D55" i="2"/>
  <c r="O55" i="2" s="1"/>
  <c r="E55" i="2"/>
  <c r="F55" i="2"/>
  <c r="G55" i="2"/>
  <c r="G53" i="2" s="1"/>
  <c r="H55" i="2"/>
  <c r="I55" i="2"/>
  <c r="J55" i="2"/>
  <c r="K55" i="2"/>
  <c r="L55" i="2"/>
  <c r="M55" i="2"/>
  <c r="N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C57" i="2"/>
  <c r="D57" i="2"/>
  <c r="E57" i="2"/>
  <c r="F57" i="2"/>
  <c r="O57" i="2" s="1"/>
  <c r="G57" i="2"/>
  <c r="H57" i="2"/>
  <c r="I57" i="2"/>
  <c r="J57" i="2"/>
  <c r="K57" i="2"/>
  <c r="L57" i="2"/>
  <c r="M57" i="2"/>
  <c r="N57" i="2"/>
  <c r="C58" i="2"/>
  <c r="D58" i="2"/>
  <c r="E58" i="2"/>
  <c r="O58" i="2" s="1"/>
  <c r="F58" i="2"/>
  <c r="G58" i="2"/>
  <c r="H58" i="2"/>
  <c r="I58" i="2"/>
  <c r="J58" i="2"/>
  <c r="K58" i="2"/>
  <c r="L58" i="2"/>
  <c r="M58" i="2"/>
  <c r="N58" i="2"/>
  <c r="C59" i="2"/>
  <c r="D59" i="2"/>
  <c r="O59" i="2" s="1"/>
  <c r="E59" i="2"/>
  <c r="F59" i="2"/>
  <c r="G59" i="2"/>
  <c r="H59" i="2"/>
  <c r="I59" i="2"/>
  <c r="J59" i="2"/>
  <c r="K59" i="2"/>
  <c r="L59" i="2"/>
  <c r="M59" i="2"/>
  <c r="N59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C61" i="2"/>
  <c r="D61" i="2"/>
  <c r="E61" i="2"/>
  <c r="F61" i="2"/>
  <c r="O61" i="2" s="1"/>
  <c r="G61" i="2"/>
  <c r="H61" i="2"/>
  <c r="I61" i="2"/>
  <c r="J61" i="2"/>
  <c r="K61" i="2"/>
  <c r="L61" i="2"/>
  <c r="M61" i="2"/>
  <c r="N61" i="2"/>
  <c r="C62" i="2"/>
  <c r="D62" i="2"/>
  <c r="E62" i="2"/>
  <c r="O62" i="2" s="1"/>
  <c r="F62" i="2"/>
  <c r="G62" i="2"/>
  <c r="H62" i="2"/>
  <c r="I62" i="2"/>
  <c r="J62" i="2"/>
  <c r="K62" i="2"/>
  <c r="L62" i="2"/>
  <c r="M62" i="2"/>
  <c r="N62" i="2"/>
  <c r="C64" i="2"/>
  <c r="C63" i="2" s="1"/>
  <c r="D64" i="2"/>
  <c r="O64" i="2" s="1"/>
  <c r="E64" i="2"/>
  <c r="E63" i="2" s="1"/>
  <c r="F64" i="2"/>
  <c r="F63" i="2" s="1"/>
  <c r="G64" i="2"/>
  <c r="G63" i="2" s="1"/>
  <c r="H64" i="2"/>
  <c r="H63" i="2" s="1"/>
  <c r="I64" i="2"/>
  <c r="I63" i="2" s="1"/>
  <c r="J64" i="2"/>
  <c r="J63" i="2" s="1"/>
  <c r="K64" i="2"/>
  <c r="K63" i="2" s="1"/>
  <c r="L64" i="2"/>
  <c r="L63" i="2" s="1"/>
  <c r="M64" i="2"/>
  <c r="N64" i="2"/>
  <c r="N63" i="2" s="1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C66" i="2"/>
  <c r="D66" i="2"/>
  <c r="E66" i="2"/>
  <c r="F66" i="2"/>
  <c r="O66" i="2" s="1"/>
  <c r="G66" i="2"/>
  <c r="H66" i="2"/>
  <c r="I66" i="2"/>
  <c r="J66" i="2"/>
  <c r="K66" i="2"/>
  <c r="L66" i="2"/>
  <c r="M66" i="2"/>
  <c r="N66" i="2"/>
  <c r="C67" i="2"/>
  <c r="D67" i="2"/>
  <c r="E67" i="2"/>
  <c r="O67" i="2" s="1"/>
  <c r="F67" i="2"/>
  <c r="G67" i="2"/>
  <c r="H67" i="2"/>
  <c r="I67" i="2"/>
  <c r="J67" i="2"/>
  <c r="K67" i="2"/>
  <c r="L67" i="2"/>
  <c r="M67" i="2"/>
  <c r="N67" i="2"/>
  <c r="O68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C70" i="2"/>
  <c r="D70" i="2"/>
  <c r="E70" i="2"/>
  <c r="F70" i="2"/>
  <c r="O70" i="2" s="1"/>
  <c r="G70" i="2"/>
  <c r="H70" i="2"/>
  <c r="I70" i="2"/>
  <c r="J70" i="2"/>
  <c r="K70" i="2"/>
  <c r="L70" i="2"/>
  <c r="M70" i="2"/>
  <c r="N70" i="2"/>
  <c r="C71" i="2"/>
  <c r="D71" i="2"/>
  <c r="E71" i="2"/>
  <c r="O71" i="2" s="1"/>
  <c r="F71" i="2"/>
  <c r="G71" i="2"/>
  <c r="H71" i="2"/>
  <c r="I71" i="2"/>
  <c r="J71" i="2"/>
  <c r="K71" i="2"/>
  <c r="L71" i="2"/>
  <c r="M71" i="2"/>
  <c r="N71" i="2"/>
  <c r="C72" i="2"/>
  <c r="D72" i="2"/>
  <c r="O72" i="2" s="1"/>
  <c r="E72" i="2"/>
  <c r="F72" i="2"/>
  <c r="G72" i="2"/>
  <c r="H72" i="2"/>
  <c r="I72" i="2"/>
  <c r="J72" i="2"/>
  <c r="K72" i="2"/>
  <c r="L72" i="2"/>
  <c r="M72" i="2"/>
  <c r="N72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C74" i="2"/>
  <c r="D74" i="2"/>
  <c r="E74" i="2"/>
  <c r="F74" i="2"/>
  <c r="O74" i="2" s="1"/>
  <c r="G74" i="2"/>
  <c r="H74" i="2"/>
  <c r="I74" i="2"/>
  <c r="J74" i="2"/>
  <c r="K74" i="2"/>
  <c r="L74" i="2"/>
  <c r="M74" i="2"/>
  <c r="N74" i="2"/>
  <c r="C77" i="2"/>
  <c r="D77" i="2"/>
  <c r="E77" i="2"/>
  <c r="O77" i="2" s="1"/>
  <c r="F77" i="2"/>
  <c r="G77" i="2"/>
  <c r="H77" i="2"/>
  <c r="I77" i="2"/>
  <c r="J77" i="2"/>
  <c r="K77" i="2"/>
  <c r="L77" i="2"/>
  <c r="M77" i="2"/>
  <c r="N77" i="2"/>
  <c r="C78" i="2"/>
  <c r="D78" i="2"/>
  <c r="O78" i="2" s="1"/>
  <c r="E78" i="2"/>
  <c r="F78" i="2"/>
  <c r="G78" i="2"/>
  <c r="H78" i="2"/>
  <c r="I78" i="2"/>
  <c r="J78" i="2"/>
  <c r="K78" i="2"/>
  <c r="L78" i="2"/>
  <c r="M78" i="2"/>
  <c r="N78" i="2"/>
  <c r="O79" i="2"/>
  <c r="C80" i="2"/>
  <c r="D80" i="2"/>
  <c r="E80" i="2"/>
  <c r="F80" i="2"/>
  <c r="O80" i="2" s="1"/>
  <c r="G80" i="2"/>
  <c r="H80" i="2"/>
  <c r="I80" i="2"/>
  <c r="J80" i="2"/>
  <c r="K80" i="2"/>
  <c r="L80" i="2"/>
  <c r="M80" i="2"/>
  <c r="N80" i="2"/>
  <c r="C81" i="2"/>
  <c r="D81" i="2"/>
  <c r="E81" i="2"/>
  <c r="O81" i="2" s="1"/>
  <c r="F81" i="2"/>
  <c r="G81" i="2"/>
  <c r="H81" i="2"/>
  <c r="I81" i="2"/>
  <c r="J81" i="2"/>
  <c r="K81" i="2"/>
  <c r="L81" i="2"/>
  <c r="M81" i="2"/>
  <c r="N81" i="2"/>
  <c r="C83" i="2"/>
  <c r="D83" i="2"/>
  <c r="O83" i="2" s="1"/>
  <c r="E83" i="2"/>
  <c r="F83" i="2"/>
  <c r="G83" i="2"/>
  <c r="H83" i="2"/>
  <c r="I83" i="2"/>
  <c r="J83" i="2"/>
  <c r="K83" i="2"/>
  <c r="L83" i="2"/>
  <c r="M83" i="2"/>
  <c r="N83" i="2"/>
  <c r="O37" i="2" l="1"/>
  <c r="N84" i="2"/>
  <c r="J84" i="2"/>
  <c r="F84" i="2"/>
  <c r="O17" i="2"/>
  <c r="M84" i="2"/>
  <c r="I84" i="2"/>
  <c r="E84" i="2"/>
  <c r="O46" i="2"/>
  <c r="L84" i="2"/>
  <c r="H84" i="2"/>
  <c r="K84" i="2"/>
  <c r="G84" i="2"/>
  <c r="O11" i="2"/>
  <c r="C84" i="2"/>
  <c r="D63" i="2"/>
  <c r="O63" i="2" s="1"/>
  <c r="F53" i="2"/>
  <c r="D37" i="2"/>
  <c r="D84" i="2" s="1"/>
  <c r="E53" i="2"/>
  <c r="O53" i="2" s="1"/>
  <c r="E27" i="2"/>
  <c r="O27" i="2" s="1"/>
  <c r="O12" i="2"/>
  <c r="O84" i="2" l="1"/>
</calcChain>
</file>

<file path=xl/sharedStrings.xml><?xml version="1.0" encoding="utf-8"?>
<sst xmlns="http://schemas.openxmlformats.org/spreadsheetml/2006/main" count="163" uniqueCount="163">
  <si>
    <t>DIRECTORA FINANCIERA</t>
  </si>
  <si>
    <t xml:space="preserve">ENC. DEPTO. DE PRESUPUESTO </t>
  </si>
  <si>
    <t>LIC. FLORINDA MATRILLE LAJARA</t>
  </si>
  <si>
    <t xml:space="preserve">LIC. JUAN BAUTISTA ROSARIO AQUINO </t>
  </si>
  <si>
    <r>
      <rPr>
        <b/>
        <sz val="6"/>
        <color theme="1"/>
        <rFont val="Calibri"/>
        <family val="2"/>
        <scheme val="minor"/>
      </rPr>
      <t>Total devengado:</t>
    </r>
    <r>
      <rPr>
        <sz val="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</si>
  <si>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</si>
  <si>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color theme="1"/>
        <rFont val="Calibri"/>
        <family val="2"/>
        <scheme val="minor"/>
      </rPr>
      <t>Presupuesto aprobado:</t>
    </r>
    <r>
      <rPr>
        <sz val="6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</si>
  <si>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</si>
  <si>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</si>
  <si>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</si>
  <si>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4.3.5</t>
  </si>
  <si>
    <t>4.3 - DISMINUCIÓN DE FONDOS DE TERCEROS</t>
  </si>
  <si>
    <t>4.2.2 - DISMINUCIÓN DE PASIVOS NO CORRIENTES</t>
  </si>
  <si>
    <t>4.2.2</t>
  </si>
  <si>
    <t>4.2.1 - DISMINUCIÓN DE PASIVOS CORRIENTES</t>
  </si>
  <si>
    <t>4.2.1</t>
  </si>
  <si>
    <t>4.2 - DISMINUCIÓN DE PASIVOS</t>
  </si>
  <si>
    <t>4.1.2 - INCREMENTO DE ACTIVOS FINANCIEROS NO CORRIENTES</t>
  </si>
  <si>
    <t>4.1.2</t>
  </si>
  <si>
    <t>4.1.1 - INCREMENTO DE ACTIVOS FINANCIEROS CORRIENTES</t>
  </si>
  <si>
    <t>4.1.1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</si>
  <si>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</si>
  <si>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</si>
  <si>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</si>
  <si>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</si>
  <si>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2.9.2</t>
  </si>
  <si>
    <t>2.9.1 - INTERESES DE LA DEUDA PÚBLICA INTERNA</t>
  </si>
  <si>
    <t>2.9.1</t>
  </si>
  <si>
    <t>2.9 - GASTOS FINANCIEROS</t>
  </si>
  <si>
    <t>2.8.2 - ADQUISICIÓN DE TÍTULOS VALORES REPRESENTATIVOS DE DEUDA</t>
  </si>
  <si>
    <t>2.8.2</t>
  </si>
  <si>
    <t>2.8.1 - CONCESIÓN DE PRESTAMOS</t>
  </si>
  <si>
    <t>2.8.1</t>
  </si>
  <si>
    <t>2.8 - ADQUISICION DE ACTIVOS FINANCIEROS CON FINES DE POLÍTICA</t>
  </si>
  <si>
    <t>2.7.4 - GASTOS QUE SE ASIGNARÁN DURANTE EL EJERCICIO PARA INVERSIÓN (ART. 32 Y 33 LEY 423-06)</t>
  </si>
  <si>
    <t>2.7.4</t>
  </si>
  <si>
    <t>2.7.3 - CONSTRUCCIONES EN BIENES CONCESIONADOS</t>
  </si>
  <si>
    <t>2.7.3</t>
  </si>
  <si>
    <t>2.7.2 - INFRAESTRUCTURA</t>
  </si>
  <si>
    <t>2.7.2</t>
  </si>
  <si>
    <t>2.7.1 - OBRAS EN EDIFICACIONES</t>
  </si>
  <si>
    <t>2.7.1</t>
  </si>
  <si>
    <t>2.7 - OBRAS</t>
  </si>
  <si>
    <t>2.6.9 - EDIFICIOS, ESTRUCTURAS, TIERRAS, TERRENOS Y OBJETOS DE VALOR</t>
  </si>
  <si>
    <t>2.6.9</t>
  </si>
  <si>
    <t>2.6.8 - BIENES INTANGIBLES</t>
  </si>
  <si>
    <t>2.6.8</t>
  </si>
  <si>
    <t>2.6.7 - ACTIVOS BIOLÓGICOS</t>
  </si>
  <si>
    <t>2.6.7</t>
  </si>
  <si>
    <t>2.6.6 - EQUIPOS DE DEFENSA Y SEGURIDAD</t>
  </si>
  <si>
    <t>2.6.6</t>
  </si>
  <si>
    <t>2.6.5 - MAQUINARIA, OTROS EQUIPOS Y HERRAMIENTAS</t>
  </si>
  <si>
    <t>2.6.5</t>
  </si>
  <si>
    <t>2.6.4 - VEHÍCULOS Y EQUIPO DE TRANSPORTE, TRACCIÓN Y ELEVACIÓN</t>
  </si>
  <si>
    <t>2.6.4</t>
  </si>
  <si>
    <t>2.6.3 - EQUIPO E INSTRUMENTAL, CIENTÍFICO Y LABORATORIO</t>
  </si>
  <si>
    <t>2.6.3</t>
  </si>
  <si>
    <t>2.6.2 - MOBILIARIO Y EQUIPO AUDIOVISUAL, RECREATIVO Y EDUCACIONAL</t>
  </si>
  <si>
    <t>2.6.2</t>
  </si>
  <si>
    <t>2.6.1 - MOBILIARIO Y EQUIPO</t>
  </si>
  <si>
    <t>2.6.1</t>
  </si>
  <si>
    <t>2.6 - BIENES MUEBLES, INMUEBLES E INTANGIBLES</t>
  </si>
  <si>
    <t>2.5.9 - TRANSFERENCIAS DE CAPITAL A OTRAS INSTITUCIONES PÚBLICAS</t>
  </si>
  <si>
    <t>2.5.9</t>
  </si>
  <si>
    <t>2.5.6 - TRANSFERENCIAS DE CAPITAL AL SECTOR EXTERNO</t>
  </si>
  <si>
    <t>2.5.6</t>
  </si>
  <si>
    <t>2.5.4 - TRANSFERENCIAS DE CAPITAL  A EMPRESAS PÚBLICAS NO FINANCIERAS</t>
  </si>
  <si>
    <t>2.5.4</t>
  </si>
  <si>
    <t>2.5.3 - TRANSFERENCIAS DE CAPITAL A GOBIERNOS GENERALES LOCALES</t>
  </si>
  <si>
    <t>2.5.3</t>
  </si>
  <si>
    <t>2.5.2 - TRANSFERENCIAS DE CAPITAL AL GOBIERNO GENERAL  NACIONAL</t>
  </si>
  <si>
    <t>2.5.2</t>
  </si>
  <si>
    <t>2.5.1 - TRANSFERENCIAS DE CAPITAL AL SECTOR PRIVADO</t>
  </si>
  <si>
    <t>2.5.1</t>
  </si>
  <si>
    <t>2.5 - TRANSFERENCIAS DE CAPITAL</t>
  </si>
  <si>
    <t>2.4.9 - TRANSFERENCIAS CORRIENTES A OTRAS INSTITUCIONES PÚBLICAS</t>
  </si>
  <si>
    <t>2.4.9</t>
  </si>
  <si>
    <t>2.4.7 - TRANSFERENCIAS CORRIENTES AL SECTOR EXTERNO</t>
  </si>
  <si>
    <t>2.4.7</t>
  </si>
  <si>
    <t>2.4.6 - SUBVENCIONES</t>
  </si>
  <si>
    <t>2.4.6</t>
  </si>
  <si>
    <t>2.4.5 - TRANSFERENCIAS CORRIENTES A INSTITUCIONES PÚBLICAS FINANCIERAS</t>
  </si>
  <si>
    <t>2.4.5</t>
  </si>
  <si>
    <t>2.4.4 - TRANSFERENCIAS CORRIENTES A EMPRESAS PÚBLICAS NO FINANCIERAS</t>
  </si>
  <si>
    <t>2.4.4</t>
  </si>
  <si>
    <t>2.4.3 - TRANSFERENCIAS CORRIENTES A GOBIERNOS GENERALES LOCALES</t>
  </si>
  <si>
    <t>2.4.3</t>
  </si>
  <si>
    <t>2.4.2 - TRANSFERENCIAS CORRIENTES AL  GOBIERNO GENERAL NACIONAL</t>
  </si>
  <si>
    <t>2.4.2</t>
  </si>
  <si>
    <t>2.4.1 - TRANSFERENCIAS CORRIENTES AL SECTOR PRIVADO</t>
  </si>
  <si>
    <t>2.4.1</t>
  </si>
  <si>
    <t>2.4 - TRANSFERENCIAS CORRIENTES</t>
  </si>
  <si>
    <t>2.3.9 - PRODUCTOS Y ÚTILES VARIOS</t>
  </si>
  <si>
    <t>2.3.9</t>
  </si>
  <si>
    <t>2.3.8 - GASTOS QUE SE ASIGNARÁN DURANTE EL EJERCICIO (ART. 32 Y 33 LEY 423-06)</t>
  </si>
  <si>
    <t>2.3.8</t>
  </si>
  <si>
    <t>2.3.7 - COMBUSTIBLES, LUBRICANTES, PRODUCTOS QUÍMICOS Y CONEXOS</t>
  </si>
  <si>
    <t>2.3.7</t>
  </si>
  <si>
    <t>2.3.6 - PRODUCTOS DE MINERALES, METÁLICOS Y NO METÁLICOS</t>
  </si>
  <si>
    <t>2.3.6</t>
  </si>
  <si>
    <t>2.3.5 - PRODUCTOS DE CUERO, CAUCHO Y PLÁSTICO</t>
  </si>
  <si>
    <t>2.3.5</t>
  </si>
  <si>
    <t>2.3.4 - PRODUCTOS FARMACÉUTICOS</t>
  </si>
  <si>
    <t>2.3.4</t>
  </si>
  <si>
    <t>2.3.3 - PRODUCTOS DE PAPEL, CARTÓN E IMPRESOS</t>
  </si>
  <si>
    <t>2.3.3</t>
  </si>
  <si>
    <t>2.3.2 - TEXTILES Y VESTUARIOS</t>
  </si>
  <si>
    <t>2.3.2</t>
  </si>
  <si>
    <t>2.3.1 - ALIMENTOS Y PRODUCTOS AGROFORESTALES</t>
  </si>
  <si>
    <t>2.3.1</t>
  </si>
  <si>
    <t>2.3 - MATERIALES Y SUMINISTROS</t>
  </si>
  <si>
    <t>2.2.9 - OTRAS CONTRATACIONES DE SERVICIOS</t>
  </si>
  <si>
    <t>2.2.9</t>
  </si>
  <si>
    <t>2.2.8 - OTROS SERVICIOS NO INCLUIDOS EN CONCEPTOS ANTERIORES</t>
  </si>
  <si>
    <t>2.2.8</t>
  </si>
  <si>
    <t>2.2.7 - SERVICIOS DE CONSERVACIÓN, REPARACIONES MENORES E INSTALACIONES TEMPORALES</t>
  </si>
  <si>
    <t>2.2.7</t>
  </si>
  <si>
    <t>2.2.6 - SEGUROS</t>
  </si>
  <si>
    <t>2.2.6</t>
  </si>
  <si>
    <t>2.2.5 - ALQUILERES Y RENTAS</t>
  </si>
  <si>
    <t>2.2.5</t>
  </si>
  <si>
    <t>2.2.4 - TRANSPORTE Y ALMACENAJE</t>
  </si>
  <si>
    <t>2.2.4</t>
  </si>
  <si>
    <t>2.2.3 - VIÁTICOS</t>
  </si>
  <si>
    <t>2.2.3</t>
  </si>
  <si>
    <t>2.2.2 - PUBLICIDAD, IMPRESIÓN Y ENCUADERNACIÓN</t>
  </si>
  <si>
    <t>2.2.2</t>
  </si>
  <si>
    <t>2.2.1 - SERVICIOS BÁSICOS</t>
  </si>
  <si>
    <t>2.2.1</t>
  </si>
  <si>
    <t>2.2 - CONTRATACIÓN DE SERVICIOS</t>
  </si>
  <si>
    <t>2.1.5 - CONTRIBUCIONES A LA SEGURIDAD SOCIAL</t>
  </si>
  <si>
    <t>2.1.5</t>
  </si>
  <si>
    <t>2.1.4 - GRATIFICACIONES Y BONIFICACIONES</t>
  </si>
  <si>
    <t>2.1.4</t>
  </si>
  <si>
    <t>2.1.3 - DIETAS Y GASTOS DE REPRESENTACIÓN</t>
  </si>
  <si>
    <t>2.1.3</t>
  </si>
  <si>
    <t>2.1.2 - SOBRESUELDOS</t>
  </si>
  <si>
    <t>2.1.2</t>
  </si>
  <si>
    <t>2.1.1 - REMUNERACIONES</t>
  </si>
  <si>
    <t>2.1.1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</si>
  <si>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</si>
  <si>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</si>
  <si>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</si>
  <si>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</si>
  <si>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</si>
  <si>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</si>
  <si>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</si>
  <si>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</si>
  <si>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</si>
  <si>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</si>
  <si>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</si>
  <si>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</si>
  <si>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</si>
  <si>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</si>
  <si>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</si>
  <si>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</si>
  <si>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</si>
  <si>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 xml:space="preserve">Unidad Ejecutora 0001 </t>
  </si>
  <si>
    <t>En RD$</t>
  </si>
  <si>
    <t xml:space="preserve">Ejecución de Gastos y Aplicaciones financieras </t>
  </si>
  <si>
    <t>Año 2022</t>
  </si>
  <si>
    <t xml:space="preserve"> DIRECCION FINANCIERA / DEPARTAMENTO DE PRESUPUESTO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</si>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</sst>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?_);_(@_)"/>
    <numFmt numFmtId="165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0" fontId="2" fillId="0" borderId="0"/>
    <xf numFmtId="165" fontId="7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Alignment="1">
      <alignment vertical="top"/>
    </xf>
    <xf numFmtId="0" fontId="4" fillId="0" borderId="0" xfId="1" applyFont="1" applyAlignment="1">
      <alignment vertical="top"/>
    </xf>
    <xf numFmtId="0" fontId="1" fillId="0" borderId="0" xfId="1" applyFont="1"/>
    <xf numFmtId="0" fontId="5" fillId="0" borderId="0" xfId="1" applyFont="1"/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164" fontId="5" fillId="0" borderId="0" xfId="1" applyNumberFormat="1" applyFont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65" fontId="6" fillId="2" borderId="1" xfId="1" applyNumberFormat="1" applyFont="1" applyFill="1" applyBorder="1" applyAlignment="1">
      <alignment vertical="center"/>
    </xf>
    <xf numFmtId="165" fontId="6" fillId="2" borderId="1" xfId="2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164" fontId="4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164" fontId="5" fillId="0" borderId="2" xfId="1" applyNumberFormat="1" applyFont="1" applyBorder="1" applyAlignment="1">
      <alignment vertical="center"/>
    </xf>
    <xf numFmtId="0" fontId="5" fillId="0" borderId="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vertical="center"/>
    </xf>
    <xf numFmtId="165" fontId="5" fillId="0" borderId="0" xfId="1" applyNumberFormat="1" applyFont="1" applyAlignment="1">
      <alignment vertical="center"/>
    </xf>
    <xf numFmtId="0" fontId="1" fillId="0" borderId="0" xfId="1" applyFont="1" applyAlignment="1">
      <alignment vertical="center"/>
    </xf>
    <xf numFmtId="0" fontId="2" fillId="0" borderId="3" xfId="1" applyBorder="1" applyAlignment="1">
      <alignment vertical="center"/>
    </xf>
    <xf numFmtId="165" fontId="5" fillId="0" borderId="0" xfId="2" applyFont="1" applyAlignment="1">
      <alignment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left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 readingOrder="1"/>
    </xf>
    <xf numFmtId="0" fontId="8" fillId="0" borderId="10" xfId="1" applyFont="1" applyBorder="1" applyAlignment="1">
      <alignment horizontal="center" vertical="center" wrapText="1" readingOrder="1"/>
    </xf>
    <xf numFmtId="0" fontId="9" fillId="0" borderId="0" xfId="1" applyFont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 wrapText="1" readingOrder="1"/>
    </xf>
    <xf numFmtId="0" fontId="10" fillId="0" borderId="10" xfId="1" applyFont="1" applyBorder="1" applyAlignment="1">
      <alignment horizontal="center" vertical="center" wrapText="1" readingOrder="1"/>
    </xf>
  </cellXfs>
  <cellStyles count="3">
    <cellStyle name="Millares 2" xfId="2" xr:uid="{9BB0CA89-7B6E-4458-BDFF-7BAFCA5294D2}"/>
    <cellStyle name="Normal" xfId="0" builtinId="0"/>
    <cellStyle name="Normal 2" xfId="1" xr:uid="{3CBAFEEB-3161-4973-8474-96F03A006C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254844</xdr:colOff>
      <xdr:row>1</xdr:row>
      <xdr:rowOff>9524</xdr:rowOff>
    </xdr:from>
    <xdr:ext cx="2509311" cy="980661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920A54BA-F9B4-44BF-9F39-BD77BFE801D4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844" y="171449"/>
          <a:ext cx="2509311" cy="98066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arcia/AppData/Local/Microsoft/Windows/INetCache/Content.Outlook/ZKHKQO7R/Copia%20de%20Ejecucion%20mensual%20Enero%20hasta%20julio%202022%20UE0001.%20version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"/>
      <sheetName val="PRESUPUESTO"/>
      <sheetName val="Hoja3"/>
    </sheetNames>
    <sheetDataSet>
      <sheetData sheetId="0">
        <row r="1">
          <cell r="A1" t="str">
            <v>Ref CCP Concepto.Ref CCP Cuenta</v>
          </cell>
          <cell r="C1" t="str">
            <v>Enero</v>
          </cell>
          <cell r="D1" t="str">
            <v>Febrero</v>
          </cell>
          <cell r="E1" t="str">
            <v>Marzo</v>
          </cell>
          <cell r="F1" t="str">
            <v>Abril</v>
          </cell>
          <cell r="G1" t="str">
            <v>Mayo</v>
          </cell>
          <cell r="H1" t="str">
            <v>Junio</v>
          </cell>
          <cell r="I1" t="str">
            <v>Julio</v>
          </cell>
          <cell r="J1" t="str">
            <v>Agosto</v>
          </cell>
          <cell r="L1" t="str">
            <v>Septiembre</v>
          </cell>
          <cell r="M1" t="str">
            <v>Octubre</v>
          </cell>
          <cell r="N1" t="str">
            <v>Noviembre</v>
          </cell>
          <cell r="O1" t="str">
            <v>Diciembre</v>
          </cell>
        </row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A3" t="str">
            <v>Total General</v>
          </cell>
          <cell r="C3">
            <v>99811966.620000005</v>
          </cell>
          <cell r="D3">
            <v>139818822.72999999</v>
          </cell>
          <cell r="E3">
            <v>168705501.16999999</v>
          </cell>
          <cell r="F3">
            <v>139330584.18000001</v>
          </cell>
          <cell r="G3">
            <v>142471496.97</v>
          </cell>
          <cell r="H3">
            <v>224686144.56</v>
          </cell>
          <cell r="I3">
            <v>233624289.74000001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>
            <v>2.1</v>
          </cell>
          <cell r="B4" t="str">
            <v>REMUNERACIONES Y CONTRIBUCIONES</v>
          </cell>
          <cell r="C4">
            <v>42166398.729999997</v>
          </cell>
          <cell r="D4">
            <v>67470798.340000004</v>
          </cell>
          <cell r="E4">
            <v>59416250.549999997</v>
          </cell>
          <cell r="F4">
            <v>59460932.210000001</v>
          </cell>
          <cell r="G4">
            <v>57983836.25</v>
          </cell>
          <cell r="H4">
            <v>82204828.810000002</v>
          </cell>
          <cell r="I4">
            <v>58096525.810000002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A5" t="str">
            <v>2.1.1</v>
          </cell>
          <cell r="B5" t="str">
            <v>REMUNERACIONES</v>
          </cell>
          <cell r="C5">
            <v>36647731.009999998</v>
          </cell>
          <cell r="D5">
            <v>54506027.07</v>
          </cell>
          <cell r="E5">
            <v>49707053.409999996</v>
          </cell>
          <cell r="F5">
            <v>49771985.740000002</v>
          </cell>
          <cell r="G5">
            <v>48290361.170000002</v>
          </cell>
          <cell r="H5">
            <v>72819292.140000001</v>
          </cell>
          <cell r="I5">
            <v>48772146.759999998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2.1.2</v>
          </cell>
          <cell r="B6" t="str">
            <v>SOBRESUELDOS</v>
          </cell>
          <cell r="C6">
            <v>30000</v>
          </cell>
          <cell r="D6">
            <v>4794000</v>
          </cell>
          <cell r="E6">
            <v>2257000</v>
          </cell>
          <cell r="F6">
            <v>2236249</v>
          </cell>
          <cell r="G6">
            <v>2453149</v>
          </cell>
          <cell r="H6">
            <v>2281291</v>
          </cell>
          <cell r="I6">
            <v>2293111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 t="str">
            <v>2.1.5</v>
          </cell>
          <cell r="B7" t="str">
            <v>CONTRIBUCIONES A LA SEGURIDAD SOCIAL</v>
          </cell>
          <cell r="C7">
            <v>5488667.7199999997</v>
          </cell>
          <cell r="D7">
            <v>8170771.2699999996</v>
          </cell>
          <cell r="E7">
            <v>7452197.1399999997</v>
          </cell>
          <cell r="F7">
            <v>7452697.4699999997</v>
          </cell>
          <cell r="G7">
            <v>7240326.0800000001</v>
          </cell>
          <cell r="H7">
            <v>7104245.6699999999</v>
          </cell>
          <cell r="I7">
            <v>7031268.0499999998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>
            <v>2.2000000000000002</v>
          </cell>
          <cell r="B8" t="str">
            <v>CONTRATACIÓN DE SERVICIOS</v>
          </cell>
          <cell r="C8">
            <v>8891644.4399999995</v>
          </cell>
          <cell r="D8">
            <v>9057936.1899999995</v>
          </cell>
          <cell r="E8">
            <v>13883710.82</v>
          </cell>
          <cell r="F8">
            <v>10642736.92</v>
          </cell>
          <cell r="G8">
            <v>15092844.779999999</v>
          </cell>
          <cell r="H8">
            <v>33740563.960000001</v>
          </cell>
          <cell r="I8">
            <v>39515342.130000003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 t="str">
            <v>2.2.1</v>
          </cell>
          <cell r="B9" t="str">
            <v>SERVICIOS BÁSICOS</v>
          </cell>
          <cell r="C9">
            <v>8891644.4399999995</v>
          </cell>
          <cell r="D9">
            <v>8250533.0499999998</v>
          </cell>
          <cell r="E9">
            <v>9412928.6699999999</v>
          </cell>
          <cell r="F9">
            <v>9099405.8000000007</v>
          </cell>
          <cell r="G9">
            <v>8364509.4100000001</v>
          </cell>
          <cell r="H9">
            <v>12117195.390000001</v>
          </cell>
          <cell r="I9">
            <v>10408680.73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2.2.2</v>
          </cell>
          <cell r="B10" t="str">
            <v>PUBLICIDAD, IMPRESIÓN Y ENCUADERNACIÓN</v>
          </cell>
          <cell r="C10">
            <v>0</v>
          </cell>
          <cell r="D10">
            <v>0</v>
          </cell>
          <cell r="E10">
            <v>121114.89</v>
          </cell>
          <cell r="F10">
            <v>0</v>
          </cell>
          <cell r="G10">
            <v>0</v>
          </cell>
          <cell r="H10">
            <v>2304353.84</v>
          </cell>
          <cell r="I10">
            <v>348572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2.2.3</v>
          </cell>
          <cell r="B11" t="str">
            <v>VIÁTICOS</v>
          </cell>
          <cell r="C11">
            <v>0</v>
          </cell>
          <cell r="D11">
            <v>92150</v>
          </cell>
          <cell r="E11">
            <v>85000</v>
          </cell>
          <cell r="F11">
            <v>52450</v>
          </cell>
          <cell r="G11">
            <v>31500</v>
          </cell>
          <cell r="H11">
            <v>170150</v>
          </cell>
          <cell r="I11">
            <v>80350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2.2.4</v>
          </cell>
          <cell r="B12" t="str">
            <v>TRANSPORTE Y ALMACENAJE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2.2.5</v>
          </cell>
          <cell r="B13" t="str">
            <v>ALQUILERES Y RENTAS</v>
          </cell>
          <cell r="C13">
            <v>0</v>
          </cell>
          <cell r="D13">
            <v>0</v>
          </cell>
          <cell r="E13">
            <v>877960</v>
          </cell>
          <cell r="F13">
            <v>419258.4</v>
          </cell>
          <cell r="G13">
            <v>318736.88</v>
          </cell>
          <cell r="H13">
            <v>478590</v>
          </cell>
          <cell r="I13">
            <v>6291997.5199999996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2.2.6</v>
          </cell>
          <cell r="B14" t="str">
            <v>SEGUROS</v>
          </cell>
          <cell r="C14">
            <v>0</v>
          </cell>
          <cell r="D14">
            <v>715253.14</v>
          </cell>
          <cell r="E14">
            <v>1466357.08</v>
          </cell>
          <cell r="F14">
            <v>759875.17</v>
          </cell>
          <cell r="G14">
            <v>0</v>
          </cell>
          <cell r="H14">
            <v>1433331.47</v>
          </cell>
          <cell r="I14">
            <v>854720.91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2.2.7</v>
          </cell>
          <cell r="B15" t="str">
            <v>SERVICIOS DE CONSERVACIÓN, REPARACIONES MENORES E INSTALACIONES TEMPORALES</v>
          </cell>
          <cell r="C15">
            <v>0</v>
          </cell>
          <cell r="D15">
            <v>0</v>
          </cell>
          <cell r="E15">
            <v>1188256.3500000001</v>
          </cell>
          <cell r="F15">
            <v>152565.54999999999</v>
          </cell>
          <cell r="G15">
            <v>4111355.83</v>
          </cell>
          <cell r="H15">
            <v>1374241.85</v>
          </cell>
          <cell r="I15">
            <v>19682915.969999999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2.2.8</v>
          </cell>
          <cell r="B16" t="str">
            <v>OTROS SERVICIOS NO INCLUIDOS EN CONCEPTOS ANTERIORES</v>
          </cell>
          <cell r="C16">
            <v>0</v>
          </cell>
          <cell r="D16">
            <v>0</v>
          </cell>
          <cell r="E16">
            <v>528262.40000000002</v>
          </cell>
          <cell r="F16">
            <v>0</v>
          </cell>
          <cell r="G16">
            <v>42480</v>
          </cell>
          <cell r="H16">
            <v>15384889.08</v>
          </cell>
          <cell r="I16">
            <v>1094734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2.2.9</v>
          </cell>
          <cell r="B17" t="str">
            <v>OTRAS CONTRATACIONES DE SERVICIOS</v>
          </cell>
          <cell r="C17">
            <v>0</v>
          </cell>
          <cell r="D17">
            <v>0</v>
          </cell>
          <cell r="E17">
            <v>203831.43</v>
          </cell>
          <cell r="F17">
            <v>159182</v>
          </cell>
          <cell r="G17">
            <v>2224262.66</v>
          </cell>
          <cell r="H17">
            <v>477812.33</v>
          </cell>
          <cell r="I17">
            <v>753371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>
            <v>2.2999999999999998</v>
          </cell>
          <cell r="B18" t="str">
            <v>MATERIALES Y SUMINISTROS</v>
          </cell>
          <cell r="C18">
            <v>0</v>
          </cell>
          <cell r="D18">
            <v>0</v>
          </cell>
          <cell r="E18">
            <v>944998.83</v>
          </cell>
          <cell r="F18">
            <v>167110</v>
          </cell>
          <cell r="G18">
            <v>143842</v>
          </cell>
          <cell r="H18">
            <v>2535894.75</v>
          </cell>
          <cell r="I18">
            <v>1192742.1399999999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2.3.1</v>
          </cell>
          <cell r="B19" t="str">
            <v>ALIMENTOS Y PRODUCTOS AGROFORESTALES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1052324</v>
          </cell>
          <cell r="I19">
            <v>105205.9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2.3.2</v>
          </cell>
          <cell r="B20" t="str">
            <v>TEXTILES Y VESTUARIOS</v>
          </cell>
          <cell r="C20">
            <v>0</v>
          </cell>
          <cell r="D20">
            <v>0</v>
          </cell>
          <cell r="E20">
            <v>109740</v>
          </cell>
          <cell r="F20">
            <v>0</v>
          </cell>
          <cell r="G20">
            <v>0</v>
          </cell>
          <cell r="H20">
            <v>293837.61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2.3.3</v>
          </cell>
          <cell r="B21" t="str">
            <v>PAPEL, CARTÓN E IMPRESOS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392940</v>
          </cell>
          <cell r="I21">
            <v>347072.99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2.3.5</v>
          </cell>
          <cell r="B22" t="str">
            <v>CUERO, CAUCHO Y PLÁSTICO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2.3.6</v>
          </cell>
          <cell r="B23" t="str">
            <v>PRODUCTOS DE MINERALES, METÁLICOS Y NO METÁLICOS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13260.22</v>
          </cell>
          <cell r="I23">
            <v>6545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2.3.7</v>
          </cell>
          <cell r="B24" t="str">
            <v>COMBUSTIBLES, LUBRICANTES, PRODUCTOS QUÍMICOS Y CONEXOS</v>
          </cell>
          <cell r="C24">
            <v>0</v>
          </cell>
          <cell r="D24">
            <v>0</v>
          </cell>
          <cell r="E24">
            <v>269581.2</v>
          </cell>
          <cell r="F24">
            <v>167110</v>
          </cell>
          <cell r="G24">
            <v>0</v>
          </cell>
          <cell r="H24">
            <v>51036.800000000003</v>
          </cell>
          <cell r="I24">
            <v>104818.19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2.3.9</v>
          </cell>
          <cell r="B25" t="str">
            <v>PRODUCTOS Y ÚTILES VARIOS</v>
          </cell>
          <cell r="C25">
            <v>0</v>
          </cell>
          <cell r="D25">
            <v>0</v>
          </cell>
          <cell r="E25">
            <v>565677.63</v>
          </cell>
          <cell r="F25">
            <v>0</v>
          </cell>
          <cell r="G25">
            <v>143842</v>
          </cell>
          <cell r="H25">
            <v>732496.12</v>
          </cell>
          <cell r="I25">
            <v>629100.06000000006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>
            <v>2.4</v>
          </cell>
          <cell r="B26" t="str">
            <v>TRANSFERENCIAS CORRIENTES</v>
          </cell>
          <cell r="C26">
            <v>48753923.450000003</v>
          </cell>
          <cell r="D26">
            <v>63290088.200000003</v>
          </cell>
          <cell r="E26">
            <v>88457968.430000007</v>
          </cell>
          <cell r="F26">
            <v>69059805.049999997</v>
          </cell>
          <cell r="G26">
            <v>69132675.280000001</v>
          </cell>
          <cell r="H26">
            <v>104709640.51000001</v>
          </cell>
          <cell r="I26">
            <v>83837142.969999999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2.4.1</v>
          </cell>
          <cell r="B27" t="str">
            <v>TRANSFERENCIAS CORRIENTES AL SECTOR PRIVADO</v>
          </cell>
          <cell r="C27">
            <v>100000</v>
          </cell>
          <cell r="D27">
            <v>100000</v>
          </cell>
          <cell r="E27">
            <v>9504574.4800000004</v>
          </cell>
          <cell r="F27">
            <v>11334374.85</v>
          </cell>
          <cell r="G27">
            <v>6961975.0800000001</v>
          </cell>
          <cell r="H27">
            <v>19098170.309999999</v>
          </cell>
          <cell r="I27">
            <v>13453169.82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2.4.2</v>
          </cell>
          <cell r="B28" t="str">
            <v>TRANSFERENCIAS CORRIENTES AL  GOBIERNO GENERAL NACIONAL</v>
          </cell>
          <cell r="C28">
            <v>20650189.25</v>
          </cell>
          <cell r="D28">
            <v>29369354</v>
          </cell>
          <cell r="E28">
            <v>45011594.75</v>
          </cell>
          <cell r="F28">
            <v>31677046</v>
          </cell>
          <cell r="G28">
            <v>31677046</v>
          </cell>
          <cell r="H28">
            <v>31677046</v>
          </cell>
          <cell r="I28">
            <v>20650188.949999999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>2.4.4</v>
          </cell>
          <cell r="B29" t="str">
            <v>TRANSFERENCIAS CORRIENTES A EMPRESAS PÚBLICAS NO FINANCIERAS</v>
          </cell>
          <cell r="C29">
            <v>8538769.5399999991</v>
          </cell>
          <cell r="D29">
            <v>8538769.5399999991</v>
          </cell>
          <cell r="E29">
            <v>8538769.5399999991</v>
          </cell>
          <cell r="F29">
            <v>8538769.5399999991</v>
          </cell>
          <cell r="G29">
            <v>8538769.5399999991</v>
          </cell>
          <cell r="H29">
            <v>34549104.539999999</v>
          </cell>
          <cell r="I29">
            <v>18538769.539999999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 t="str">
            <v>2.4.7</v>
          </cell>
          <cell r="B30" t="str">
            <v>TRANSFERENCIAS CORRIENTES AL SECTOR EXTERNO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555000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2.4.9</v>
          </cell>
          <cell r="B31" t="str">
            <v>TRANSFERENCIAS CORRIENTES A OTRAS INSTITUCIONES PÚBLICAS</v>
          </cell>
          <cell r="C31">
            <v>19464964.66</v>
          </cell>
          <cell r="D31">
            <v>25281964.66</v>
          </cell>
          <cell r="E31">
            <v>25403029.66</v>
          </cell>
          <cell r="F31">
            <v>17509614.66</v>
          </cell>
          <cell r="G31">
            <v>21399884.66</v>
          </cell>
          <cell r="H31">
            <v>19385319.66</v>
          </cell>
          <cell r="I31">
            <v>31195014.66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>
            <v>2.5</v>
          </cell>
          <cell r="B32" t="str">
            <v>TRANSFERENCIAS DE CAPITAL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45000000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2.5.2</v>
          </cell>
          <cell r="B33" t="str">
            <v>TRANSFERENCIAS DE CAPITAL AL GOBIERNO GENERAL  NACIONAL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45000000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2.6</v>
          </cell>
          <cell r="B34" t="str">
            <v>BIENES MUEBLES, INMUEBLES E INTANGIBLES</v>
          </cell>
          <cell r="C34">
            <v>0</v>
          </cell>
          <cell r="D34">
            <v>0</v>
          </cell>
          <cell r="E34">
            <v>5194690.75</v>
          </cell>
          <cell r="F34">
            <v>0</v>
          </cell>
          <cell r="G34">
            <v>118298.66</v>
          </cell>
          <cell r="H34">
            <v>0</v>
          </cell>
          <cell r="I34">
            <v>5982536.6900000004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2.6.1</v>
          </cell>
          <cell r="B35" t="str">
            <v>MOBILIARIO Y EQUIPO</v>
          </cell>
          <cell r="C35">
            <v>0</v>
          </cell>
          <cell r="D35">
            <v>0</v>
          </cell>
          <cell r="E35">
            <v>173666.5</v>
          </cell>
          <cell r="F35">
            <v>0</v>
          </cell>
          <cell r="G35">
            <v>0</v>
          </cell>
          <cell r="H35">
            <v>0</v>
          </cell>
          <cell r="I35">
            <v>5147778.4800000004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2.6.2</v>
          </cell>
          <cell r="B36" t="str">
            <v>MOBILIARIO Y EQUIPO DE AUDIO, AUDIOVISUAL, RECREATIVO Y EDUCACIONAL</v>
          </cell>
          <cell r="C36">
            <v>0</v>
          </cell>
          <cell r="D36">
            <v>0</v>
          </cell>
          <cell r="E36">
            <v>5001984.24</v>
          </cell>
          <cell r="F36">
            <v>0</v>
          </cell>
          <cell r="G36">
            <v>118298.66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2.6.5</v>
          </cell>
          <cell r="B37" t="str">
            <v>MAQUINARIA, OTROS EQUIPOS Y HERRAMIENTAS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834758.21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2.6.6</v>
          </cell>
          <cell r="B38" t="str">
            <v>EQUIPOS DE DEFENSA Y SEGURIDAD</v>
          </cell>
          <cell r="C38">
            <v>0</v>
          </cell>
          <cell r="D38">
            <v>0</v>
          </cell>
          <cell r="E38">
            <v>19040.009999999998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>
            <v>2.7</v>
          </cell>
          <cell r="B39" t="str">
            <v>OBRAS</v>
          </cell>
          <cell r="C39">
            <v>0</v>
          </cell>
          <cell r="D39">
            <v>0</v>
          </cell>
          <cell r="E39">
            <v>807881.79</v>
          </cell>
          <cell r="F39">
            <v>0</v>
          </cell>
          <cell r="G39">
            <v>0</v>
          </cell>
          <cell r="H39">
            <v>1495216.53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2.7.1</v>
          </cell>
          <cell r="B40" t="str">
            <v>OBRAS EN EDIFICACIONES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2.7.2</v>
          </cell>
          <cell r="B41" t="str">
            <v>INFRAESTRUCTURA</v>
          </cell>
          <cell r="C41">
            <v>0</v>
          </cell>
          <cell r="D41">
            <v>0</v>
          </cell>
          <cell r="E41">
            <v>807881.79</v>
          </cell>
          <cell r="F41">
            <v>0</v>
          </cell>
          <cell r="G41">
            <v>0</v>
          </cell>
          <cell r="H41">
            <v>1495216.53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Ref CCP Concepto.Ref CCP Cuenta</v>
          </cell>
          <cell r="C42" t="str">
            <v>Enero</v>
          </cell>
          <cell r="D42" t="str">
            <v>Febrero</v>
          </cell>
          <cell r="E42" t="str">
            <v>Marzo</v>
          </cell>
          <cell r="F42" t="str">
            <v>Abril</v>
          </cell>
          <cell r="G42" t="str">
            <v>Mayo</v>
          </cell>
          <cell r="H42" t="str">
            <v>Junio</v>
          </cell>
          <cell r="I42" t="str">
            <v>Julio</v>
          </cell>
          <cell r="J42" t="str">
            <v>Agosto</v>
          </cell>
          <cell r="L42" t="str">
            <v>Septiembre</v>
          </cell>
          <cell r="M42" t="str">
            <v>Octubre</v>
          </cell>
          <cell r="N42" t="str">
            <v>Noviembre</v>
          </cell>
          <cell r="O42" t="str">
            <v>Diciembre</v>
          </cell>
        </row>
        <row r="43">
          <cell r="A43" t="str">
            <v>Total General</v>
          </cell>
          <cell r="C43">
            <v>99811966.620000005</v>
          </cell>
          <cell r="D43">
            <v>139818822.72999999</v>
          </cell>
          <cell r="E43">
            <v>168705501.16999999</v>
          </cell>
          <cell r="F43">
            <v>139330584.18000001</v>
          </cell>
          <cell r="G43">
            <v>142471496.97</v>
          </cell>
          <cell r="H43">
            <v>224686144.56</v>
          </cell>
          <cell r="I43">
            <v>233624289.74000001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Parametros del Reporte:</v>
          </cell>
        </row>
        <row r="45">
          <cell r="A45" t="str">
            <v>Parametros Reporte: Hasta : 31/07/2022 23:59
null : Aprobado
Lista Clasificadores : Posee 1 valores!
[2022-0216-01-01-0001-MINISTERIO DE CULTURA]
Preconfiguración : - Perí-odo : 2022 Institucional : N Partida Libre :
Presupuestado : S
Titulo Reporte : Ejecucion Mensual Fecha : 01/01/2022 00:00
No Presupuestado : N
Tipo Fecha : 02-02-Hist.Imputacion : -
Reportes Anteriores : - Tipo de Reporte : pdf-Archivo PDF Acrobat Entidad :  No Informado
Etapa del Gasto : DEVENGADO-DEVENGADO
Clasificador : dr.gov.sigef.clasificadores.institucional.ue.LookupVOUePartidasDelGasto-UE Partidas Del Gasto Nombre :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ED2F6-28B9-461F-8352-A6137C575D43}">
  <sheetPr>
    <pageSetUpPr fitToPage="1"/>
  </sheetPr>
  <dimension ref="A2:P101"/>
  <sheetViews>
    <sheetView tabSelected="1" topLeftCell="E4" zoomScale="115" zoomScaleNormal="115" workbookViewId="0">
      <selection activeCell="K85" sqref="K85"/>
    </sheetView>
  </sheetViews>
  <sheetFormatPr baseColWidth="10" defaultColWidth="11.42578125" defaultRowHeight="12.75" x14ac:dyDescent="0.25"/>
  <cols>
    <col min="1" max="1" width="4.42578125" style="1" bestFit="1" customWidth="1"/>
    <col min="2" max="2" width="42" style="1" customWidth="1"/>
    <col min="3" max="3" width="11.85546875" style="1" customWidth="1"/>
    <col min="4" max="4" width="13.140625" style="1" customWidth="1"/>
    <col min="5" max="5" width="11.85546875" style="1" customWidth="1"/>
    <col min="6" max="6" width="12.85546875" style="1" customWidth="1"/>
    <col min="7" max="7" width="12.28515625" style="1" customWidth="1"/>
    <col min="8" max="15" width="11.85546875" style="1" customWidth="1"/>
    <col min="16" max="16384" width="11.42578125" style="1"/>
  </cols>
  <sheetData>
    <row r="2" spans="1:16" ht="28.5" customHeight="1" x14ac:dyDescent="0.25">
      <c r="B2" s="40" t="s">
        <v>162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6" ht="21" customHeight="1" x14ac:dyDescent="0.25">
      <c r="B3" s="36" t="s">
        <v>161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6" ht="15.75" x14ac:dyDescent="0.25">
      <c r="B4" s="38" t="s">
        <v>160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6" ht="15.75" customHeight="1" x14ac:dyDescent="0.25">
      <c r="B5" s="36" t="s">
        <v>159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6" ht="15.75" customHeight="1" x14ac:dyDescent="0.25">
      <c r="B6" s="35" t="s">
        <v>158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6" x14ac:dyDescent="0.25">
      <c r="B7" s="34" t="s">
        <v>157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6" ht="25.5" customHeight="1" x14ac:dyDescent="0.25">
      <c r="B8" s="30" t="s">
        <v>156</v>
      </c>
      <c r="C8" s="33" t="s">
        <v>155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1"/>
    </row>
    <row r="9" spans="1:16" x14ac:dyDescent="0.25">
      <c r="B9" s="30"/>
      <c r="C9" s="28" t="s">
        <v>154</v>
      </c>
      <c r="D9" s="28" t="s">
        <v>153</v>
      </c>
      <c r="E9" s="28" t="s">
        <v>152</v>
      </c>
      <c r="F9" s="28" t="s">
        <v>151</v>
      </c>
      <c r="G9" s="29" t="s">
        <v>150</v>
      </c>
      <c r="H9" s="28" t="s">
        <v>149</v>
      </c>
      <c r="I9" s="29" t="s">
        <v>148</v>
      </c>
      <c r="J9" s="28" t="s">
        <v>147</v>
      </c>
      <c r="K9" s="28" t="s">
        <v>146</v>
      </c>
      <c r="L9" s="28" t="s">
        <v>145</v>
      </c>
      <c r="M9" s="28" t="s">
        <v>144</v>
      </c>
      <c r="N9" s="29" t="s">
        <v>143</v>
      </c>
      <c r="O9" s="28" t="s">
        <v>142</v>
      </c>
    </row>
    <row r="10" spans="1:16" x14ac:dyDescent="0.25">
      <c r="B10" s="21" t="s">
        <v>141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6" x14ac:dyDescent="0.25">
      <c r="B11" s="19" t="s">
        <v>140</v>
      </c>
      <c r="C11" s="27">
        <f>C12+C13+C16+C14</f>
        <v>42166398.729999997</v>
      </c>
      <c r="D11" s="27">
        <f>D12+D13+D16+D14</f>
        <v>67470798.340000004</v>
      </c>
      <c r="E11" s="27">
        <f>E12+E13+E16+E14</f>
        <v>59416250.549999997</v>
      </c>
      <c r="F11" s="27">
        <f>F12+F13+F16+F14</f>
        <v>59460932.210000001</v>
      </c>
      <c r="G11" s="27">
        <f>G12+G13+G16+G14</f>
        <v>57983836.25</v>
      </c>
      <c r="H11" s="11">
        <f>H12+H13+H16+H14</f>
        <v>82204828.810000002</v>
      </c>
      <c r="I11" s="11">
        <f>I12+I13+I16+I14</f>
        <v>58096525.809999995</v>
      </c>
      <c r="J11" s="11">
        <f>J12+J13+J16+J14</f>
        <v>0</v>
      </c>
      <c r="K11" s="11">
        <f>K12+K13+K16+K14</f>
        <v>0</v>
      </c>
      <c r="L11" s="11">
        <f>L12+L13+L16+L14</f>
        <v>0</v>
      </c>
      <c r="M11" s="11">
        <f>M12+M13+M16+M14</f>
        <v>0</v>
      </c>
      <c r="N11" s="11">
        <f>N12+N13+N14+N15+N16</f>
        <v>0</v>
      </c>
      <c r="O11" s="11">
        <f>C11+D11+E11+F11+G11+H11+I11+J11+K11+L11+M11+N11</f>
        <v>426799570.70000005</v>
      </c>
    </row>
    <row r="12" spans="1:16" x14ac:dyDescent="0.25">
      <c r="A12" s="17" t="s">
        <v>139</v>
      </c>
      <c r="B12" s="22" t="s">
        <v>138</v>
      </c>
      <c r="C12" s="16">
        <f>IFERROR(VLOOKUP($A12,[1]SIGEF!$A:$O,3,0),0)</f>
        <v>36647731.009999998</v>
      </c>
      <c r="D12" s="16">
        <f>IFERROR(VLOOKUP($A12,[1]SIGEF!$A:$O,4,0),0)</f>
        <v>54506027.07</v>
      </c>
      <c r="E12" s="16">
        <f>IFERROR(VLOOKUP($A12,[1]SIGEF!$A:$O,5,0),0)</f>
        <v>49707053.409999996</v>
      </c>
      <c r="F12" s="16">
        <f>IFERROR(VLOOKUP($A12,[1]SIGEF!$A:$O,6,0),0)</f>
        <v>49771985.740000002</v>
      </c>
      <c r="G12" s="16">
        <f>IFERROR(VLOOKUP($A12,[1]SIGEF!$A:$O,7,0),0)</f>
        <v>48290361.170000002</v>
      </c>
      <c r="H12" s="16">
        <f>IFERROR(VLOOKUP($A12,[1]SIGEF!$A:$O,8,0),0)</f>
        <v>72819292.140000001</v>
      </c>
      <c r="I12" s="16">
        <f>IFERROR(VLOOKUP($A12,[1]SIGEF!$A:$O,9,0),0)</f>
        <v>48772146.759999998</v>
      </c>
      <c r="J12" s="16">
        <f>IFERROR(VLOOKUP($A12,[1]SIGEF!$A:$O,10,0),0)</f>
        <v>0</v>
      </c>
      <c r="K12" s="16">
        <f>IFERROR(VLOOKUP($A12,[1]SIGEF!$A:$O,11,0),0)</f>
        <v>0</v>
      </c>
      <c r="L12" s="16">
        <f>IFERROR(VLOOKUP($A12,[1]SIGEF!$A:$O,12,0),0)</f>
        <v>0</v>
      </c>
      <c r="M12" s="16">
        <f>IFERROR(VLOOKUP($A12,[1]SIGEF!$A:$O,13,0),0)</f>
        <v>0</v>
      </c>
      <c r="N12" s="23">
        <f>IFERROR(VLOOKUP($A12,[1]SIGEF!$A:$O,14,0),0)</f>
        <v>0</v>
      </c>
      <c r="O12" s="16">
        <f>C12+D12+E12+F12+G12+H12+I12+J12+K12+L12+M12+N12</f>
        <v>360514597.30000001</v>
      </c>
    </row>
    <row r="13" spans="1:16" x14ac:dyDescent="0.25">
      <c r="A13" s="17" t="s">
        <v>137</v>
      </c>
      <c r="B13" s="22" t="s">
        <v>136</v>
      </c>
      <c r="C13" s="16">
        <f>IFERROR(VLOOKUP($A13,[1]SIGEF!$A:$O,3,0),0)</f>
        <v>30000</v>
      </c>
      <c r="D13" s="16">
        <f>IFERROR(VLOOKUP($A13,[1]SIGEF!$A:$O,4,0),0)</f>
        <v>4794000</v>
      </c>
      <c r="E13" s="16">
        <f>IFERROR(VLOOKUP($A13,[1]SIGEF!$A:$O,5,0),0)</f>
        <v>2257000</v>
      </c>
      <c r="F13" s="16">
        <f>IFERROR(VLOOKUP($A13,[1]SIGEF!$A:$O,6,0),0)</f>
        <v>2236249</v>
      </c>
      <c r="G13" s="16">
        <f>IFERROR(VLOOKUP($A13,[1]SIGEF!$A:$O,7,0),0)</f>
        <v>2453149</v>
      </c>
      <c r="H13" s="16">
        <f>IFERROR(VLOOKUP($A13,[1]SIGEF!$A:$O,8,0),0)</f>
        <v>2281291</v>
      </c>
      <c r="I13" s="16">
        <f>IFERROR(VLOOKUP($A13,[1]SIGEF!$A:$O,9,0),0)</f>
        <v>2293111</v>
      </c>
      <c r="J13" s="16">
        <f>IFERROR(VLOOKUP($A13,[1]SIGEF!$A:$O,10,0),0)</f>
        <v>0</v>
      </c>
      <c r="K13" s="16">
        <f>IFERROR(VLOOKUP($A13,[1]SIGEF!$A:$O,11,0),0)</f>
        <v>0</v>
      </c>
      <c r="L13" s="16">
        <f>IFERROR(VLOOKUP($A13,[1]SIGEF!$A:$O,12,0),0)</f>
        <v>0</v>
      </c>
      <c r="M13" s="16">
        <f>IFERROR(VLOOKUP($A13,[1]SIGEF!$A:$O,13,0),0)</f>
        <v>0</v>
      </c>
      <c r="N13" s="23">
        <f>IFERROR(VLOOKUP($A13,[1]SIGEF!$A:$O,14,0),0)</f>
        <v>0</v>
      </c>
      <c r="O13" s="16">
        <f>C13+D13+E13+F13+G13+H13+I13+J13+K13+L13+M13+N13</f>
        <v>16344800</v>
      </c>
    </row>
    <row r="14" spans="1:16" x14ac:dyDescent="0.25">
      <c r="A14" s="17" t="s">
        <v>135</v>
      </c>
      <c r="B14" s="8" t="s">
        <v>134</v>
      </c>
      <c r="C14" s="16">
        <f>IFERROR(VLOOKUP($A14,[1]SIGEF!$A:$O,3,0),0)</f>
        <v>0</v>
      </c>
      <c r="D14" s="16">
        <f>IFERROR(VLOOKUP($A14,[1]SIGEF!$A:$O,4,0),0)</f>
        <v>0</v>
      </c>
      <c r="E14" s="16">
        <f>IFERROR(VLOOKUP($A14,[1]SIGEF!$A:$O,5,0),0)</f>
        <v>0</v>
      </c>
      <c r="F14" s="16">
        <f>IFERROR(VLOOKUP($A14,[1]SIGEF!$A:$O,6,0),0)</f>
        <v>0</v>
      </c>
      <c r="G14" s="16">
        <f>IFERROR(VLOOKUP($A14,[1]SIGEF!$A:$O,7,0),0)</f>
        <v>0</v>
      </c>
      <c r="H14" s="16">
        <f>IFERROR(VLOOKUP($A14,[1]SIGEF!$A:$O,8,0),0)</f>
        <v>0</v>
      </c>
      <c r="I14" s="16">
        <f>IFERROR(VLOOKUP($A14,[1]SIGEF!$A:$O,9,0),0)</f>
        <v>0</v>
      </c>
      <c r="J14" s="16">
        <f>IFERROR(VLOOKUP($A14,[1]SIGEF!$A:$O,10,0),0)</f>
        <v>0</v>
      </c>
      <c r="K14" s="16">
        <f>IFERROR(VLOOKUP($A14,[1]SIGEF!$A:$O,11,0),0)</f>
        <v>0</v>
      </c>
      <c r="L14" s="16">
        <f>IFERROR(VLOOKUP($A14,[1]SIGEF!$A:$O,12,0),0)</f>
        <v>0</v>
      </c>
      <c r="M14" s="16">
        <f>IFERROR(VLOOKUP($A14,[1]SIGEF!$A:$O,13,0),0)</f>
        <v>0</v>
      </c>
      <c r="N14" s="16">
        <f>IFERROR(VLOOKUP($A14,[1]SIGEF!$A:$O,14,0),0)</f>
        <v>0</v>
      </c>
      <c r="O14" s="16">
        <f>C14+D14+E14+F14+G14+H14+I14+J14+K14+L14+M14+N14</f>
        <v>0</v>
      </c>
      <c r="P14" s="26"/>
    </row>
    <row r="15" spans="1:16" x14ac:dyDescent="0.25">
      <c r="A15" s="17" t="s">
        <v>133</v>
      </c>
      <c r="B15" s="8" t="s">
        <v>132</v>
      </c>
      <c r="C15" s="16">
        <f>IFERROR(VLOOKUP($A15,[1]SIGEF!$A:$O,3,0),0)</f>
        <v>0</v>
      </c>
      <c r="D15" s="16">
        <f>IFERROR(VLOOKUP($A15,[1]SIGEF!$A:$O,4,0),0)</f>
        <v>0</v>
      </c>
      <c r="E15" s="16">
        <f>IFERROR(VLOOKUP($A15,[1]SIGEF!$A:$O,5,0),0)</f>
        <v>0</v>
      </c>
      <c r="F15" s="16">
        <f>IFERROR(VLOOKUP($A15,[1]SIGEF!$A:$O,6,0),0)</f>
        <v>0</v>
      </c>
      <c r="G15" s="16">
        <f>IFERROR(VLOOKUP($A15,[1]SIGEF!$A:$O,7,0),0)</f>
        <v>0</v>
      </c>
      <c r="H15" s="16">
        <f>IFERROR(VLOOKUP($A15,[1]SIGEF!$A:$O,8,0),0)</f>
        <v>0</v>
      </c>
      <c r="I15" s="16">
        <f>IFERROR(VLOOKUP($A15,[1]SIGEF!$A:$O,9,0),0)</f>
        <v>0</v>
      </c>
      <c r="J15" s="16">
        <f>IFERROR(VLOOKUP($A15,[1]SIGEF!$A:$O,10,0),0)</f>
        <v>0</v>
      </c>
      <c r="K15" s="16">
        <f>IFERROR(VLOOKUP($A15,[1]SIGEF!$A:$O,11,0),0)</f>
        <v>0</v>
      </c>
      <c r="L15" s="16">
        <f>IFERROR(VLOOKUP($A15,[1]SIGEF!$A:$O,12,0),0)</f>
        <v>0</v>
      </c>
      <c r="M15" s="16">
        <f>IFERROR(VLOOKUP($A15,[1]SIGEF!$A:$O,13,0),0)</f>
        <v>0</v>
      </c>
      <c r="N15" s="16">
        <f>IFERROR(VLOOKUP($A15,[1]SIGEF!$A:$O,14,0),0)</f>
        <v>0</v>
      </c>
      <c r="O15" s="16">
        <f>C15+D15+E15+F15+G15+H15+I15+J15+K15+L15+M15+N15</f>
        <v>0</v>
      </c>
    </row>
    <row r="16" spans="1:16" x14ac:dyDescent="0.25">
      <c r="A16" s="17" t="s">
        <v>131</v>
      </c>
      <c r="B16" s="8" t="s">
        <v>130</v>
      </c>
      <c r="C16" s="16">
        <f>IFERROR(VLOOKUP($A16,[1]SIGEF!$A:$O,3,0),0)</f>
        <v>5488667.7199999997</v>
      </c>
      <c r="D16" s="16">
        <f>IFERROR(VLOOKUP($A16,[1]SIGEF!$A:$O,4,0),0)</f>
        <v>8170771.2699999996</v>
      </c>
      <c r="E16" s="16">
        <f>IFERROR(VLOOKUP($A16,[1]SIGEF!$A:$O,5,0),0)</f>
        <v>7452197.1399999997</v>
      </c>
      <c r="F16" s="16">
        <f>IFERROR(VLOOKUP($A16,[1]SIGEF!$A:$O,6,0),0)</f>
        <v>7452697.4699999997</v>
      </c>
      <c r="G16" s="16">
        <f>IFERROR(VLOOKUP($A16,[1]SIGEF!$A:$O,7,0),0)</f>
        <v>7240326.0800000001</v>
      </c>
      <c r="H16" s="16">
        <f>IFERROR(VLOOKUP($A16,[1]SIGEF!$A:$O,8,0),0)</f>
        <v>7104245.6699999999</v>
      </c>
      <c r="I16" s="16">
        <f>IFERROR(VLOOKUP($A16,[1]SIGEF!$A:$O,9,0),0)</f>
        <v>7031268.0499999998</v>
      </c>
      <c r="J16" s="16">
        <f>IFERROR(VLOOKUP($A16,[1]SIGEF!$A:$O,10,0),0)</f>
        <v>0</v>
      </c>
      <c r="K16" s="16">
        <f>IFERROR(VLOOKUP($A16,[1]SIGEF!$A:$O,11,0),0)</f>
        <v>0</v>
      </c>
      <c r="L16" s="16">
        <f>IFERROR(VLOOKUP($A16,[1]SIGEF!$A:$O,12,0),0)</f>
        <v>0</v>
      </c>
      <c r="M16" s="16">
        <f>IFERROR(VLOOKUP($A16,[1]SIGEF!$A:$O,13,0),0)</f>
        <v>0</v>
      </c>
      <c r="N16" s="23">
        <f>IFERROR(VLOOKUP($A16,[1]SIGEF!$A:$O,14,0),0)</f>
        <v>0</v>
      </c>
      <c r="O16" s="16">
        <f>C16+D16+E16+F16+G16+H16+I16+J16+K16+L16+M16+N16</f>
        <v>49940173.399999999</v>
      </c>
    </row>
    <row r="17" spans="1:15" x14ac:dyDescent="0.25">
      <c r="B17" s="19" t="s">
        <v>129</v>
      </c>
      <c r="C17" s="11">
        <f>C18+C19+C20+C21+C22+C23+C24+C25+C26</f>
        <v>8891644.4399999995</v>
      </c>
      <c r="D17" s="11">
        <f>D18+D19+D20+D21+D22+D23+D24+D25+D26</f>
        <v>9057936.1899999995</v>
      </c>
      <c r="E17" s="11">
        <f>E18+E19+E20+E21+E22+E23+E24+E25+E26</f>
        <v>13883710.82</v>
      </c>
      <c r="F17" s="11">
        <f>F18+F19+F20+F21+F22+F23+F24+F25+F26</f>
        <v>10642736.920000002</v>
      </c>
      <c r="G17" s="11">
        <f>G18+G19+G20+G21+G22+G23+G24+G25+G26</f>
        <v>15092844.780000001</v>
      </c>
      <c r="H17" s="11">
        <f>H18+H19+H20+H21+H22+H23+H24+H25+H26</f>
        <v>33740563.960000001</v>
      </c>
      <c r="I17" s="11">
        <f>I18+I19+I20+I21+I22+I23+I24+I25+I26</f>
        <v>39515342.129999995</v>
      </c>
      <c r="J17" s="11">
        <f>J18+J19+J20+J21+J22+J23+J24+J25+J26</f>
        <v>0</v>
      </c>
      <c r="K17" s="11">
        <f>K18+K19+K20+K21+K22+K23+K24+K25+K26</f>
        <v>0</v>
      </c>
      <c r="L17" s="11">
        <f>L18+L19+L20+L21+L22+L23+L24+L25+L26</f>
        <v>0</v>
      </c>
      <c r="M17" s="11">
        <f>M18+M19+M20+M21+M22+M23+M24+M25+M26</f>
        <v>0</v>
      </c>
      <c r="N17" s="11">
        <f>N18+N19+N20+N22+N21+N23+N24+N25+N26</f>
        <v>0</v>
      </c>
      <c r="O17" s="11">
        <f>C17+D17+E17+F17+G17+H17+I17+J17+K17+L17+M17+N17</f>
        <v>130824779.24000001</v>
      </c>
    </row>
    <row r="18" spans="1:15" x14ac:dyDescent="0.25">
      <c r="A18" s="17" t="s">
        <v>128</v>
      </c>
      <c r="B18" s="22" t="s">
        <v>127</v>
      </c>
      <c r="C18" s="16">
        <f>IFERROR(VLOOKUP($A18,[1]SIGEF!$A:$O,3,0),0)</f>
        <v>8891644.4399999995</v>
      </c>
      <c r="D18" s="16">
        <f>IFERROR(VLOOKUP($A18,[1]SIGEF!$A:$O,4,0),0)</f>
        <v>8250533.0499999998</v>
      </c>
      <c r="E18" s="16">
        <f>IFERROR(VLOOKUP($A18,[1]SIGEF!$A:$O,5,0),0)</f>
        <v>9412928.6699999999</v>
      </c>
      <c r="F18" s="16">
        <f>IFERROR(VLOOKUP($A18,[1]SIGEF!$A:$O,6,0),0)</f>
        <v>9099405.8000000007</v>
      </c>
      <c r="G18" s="16">
        <f>IFERROR(VLOOKUP($A18,[1]SIGEF!$A:$O,7,0),0)</f>
        <v>8364509.4100000001</v>
      </c>
      <c r="H18" s="16">
        <f>IFERROR(VLOOKUP($A18,[1]SIGEF!$A:$O,8,0),0)</f>
        <v>12117195.390000001</v>
      </c>
      <c r="I18" s="16">
        <f>IFERROR(VLOOKUP($A18,[1]SIGEF!$A:$O,9,0),0)</f>
        <v>10408680.73</v>
      </c>
      <c r="J18" s="16">
        <f>IFERROR(VLOOKUP($A18,[1]SIGEF!$A:$O,10,0),0)</f>
        <v>0</v>
      </c>
      <c r="K18" s="16">
        <f>IFERROR(VLOOKUP($A18,[1]SIGEF!$A:$O,11,0),0)</f>
        <v>0</v>
      </c>
      <c r="L18" s="16">
        <f>IFERROR(VLOOKUP($A18,[1]SIGEF!$A:$O,12,0),0)</f>
        <v>0</v>
      </c>
      <c r="M18" s="16">
        <f>IFERROR(VLOOKUP($A18,[1]SIGEF!$A:$O,13,0),0)</f>
        <v>0</v>
      </c>
      <c r="N18" s="23">
        <f>IFERROR(VLOOKUP($A18,[1]SIGEF!$A:$O,14,0),0)</f>
        <v>0</v>
      </c>
      <c r="O18" s="16">
        <f>C18+D18+E18+F18+G18+H18+I18+J18+K18+L18+M18+N18</f>
        <v>66544897.489999995</v>
      </c>
    </row>
    <row r="19" spans="1:15" x14ac:dyDescent="0.25">
      <c r="A19" s="17" t="s">
        <v>126</v>
      </c>
      <c r="B19" s="8" t="s">
        <v>125</v>
      </c>
      <c r="C19" s="16">
        <f>IFERROR(VLOOKUP($A19,[1]SIGEF!$A:$O,3,0),0)</f>
        <v>0</v>
      </c>
      <c r="D19" s="16">
        <f>IFERROR(VLOOKUP($A19,[1]SIGEF!$A:$O,4,0),0)</f>
        <v>0</v>
      </c>
      <c r="E19" s="16">
        <f>IFERROR(VLOOKUP($A19,[1]SIGEF!$A:$O,5,0),0)</f>
        <v>121114.89</v>
      </c>
      <c r="F19" s="16">
        <f>IFERROR(VLOOKUP($A19,[1]SIGEF!$A:$O,6,0),0)</f>
        <v>0</v>
      </c>
      <c r="G19" s="16">
        <f>IFERROR(VLOOKUP($A19,[1]SIGEF!$A:$O,7,0),0)</f>
        <v>0</v>
      </c>
      <c r="H19" s="16">
        <f>IFERROR(VLOOKUP($A19,[1]SIGEF!$A:$O,8,0),0)</f>
        <v>2304353.84</v>
      </c>
      <c r="I19" s="16">
        <f>IFERROR(VLOOKUP($A19,[1]SIGEF!$A:$O,9,0),0)</f>
        <v>348572</v>
      </c>
      <c r="J19" s="16">
        <f>IFERROR(VLOOKUP($A19,[1]SIGEF!$A:$O,10,0),0)</f>
        <v>0</v>
      </c>
      <c r="K19" s="16">
        <f>IFERROR(VLOOKUP($A19,[1]SIGEF!$A:$O,11,0),0)</f>
        <v>0</v>
      </c>
      <c r="L19" s="16">
        <f>IFERROR(VLOOKUP($A19,[1]SIGEF!$A:$O,12,0),0)</f>
        <v>0</v>
      </c>
      <c r="M19" s="16">
        <f>IFERROR(VLOOKUP($A19,[1]SIGEF!$A:$O,13,0),0)</f>
        <v>0</v>
      </c>
      <c r="N19" s="23">
        <f>IFERROR(VLOOKUP($A19,[1]SIGEF!$A:$O,14,0),0)</f>
        <v>0</v>
      </c>
      <c r="O19" s="16">
        <f>C19+D19+E19+F19+G19+H19+I19+J19+K19+L19+M19+N19</f>
        <v>2774040.73</v>
      </c>
    </row>
    <row r="20" spans="1:15" x14ac:dyDescent="0.25">
      <c r="A20" s="17" t="s">
        <v>124</v>
      </c>
      <c r="B20" s="22" t="s">
        <v>123</v>
      </c>
      <c r="C20" s="16">
        <f>IFERROR(VLOOKUP($A20,[1]SIGEF!$A:$O,3,0),0)</f>
        <v>0</v>
      </c>
      <c r="D20" s="16">
        <f>IFERROR(VLOOKUP($A20,[1]SIGEF!$A:$O,4,0),0)</f>
        <v>92150</v>
      </c>
      <c r="E20" s="16">
        <f>IFERROR(VLOOKUP($A20,[1]SIGEF!$A:$O,5,0),0)</f>
        <v>85000</v>
      </c>
      <c r="F20" s="16">
        <f>IFERROR(VLOOKUP($A20,[1]SIGEF!$A:$O,6,0),0)</f>
        <v>52450</v>
      </c>
      <c r="G20" s="16">
        <f>IFERROR(VLOOKUP($A20,[1]SIGEF!$A:$O,7,0),0)</f>
        <v>31500</v>
      </c>
      <c r="H20" s="16">
        <f>IFERROR(VLOOKUP($A20,[1]SIGEF!$A:$O,8,0),0)</f>
        <v>170150</v>
      </c>
      <c r="I20" s="16">
        <f>IFERROR(VLOOKUP($A20,[1]SIGEF!$A:$O,9,0),0)</f>
        <v>80350</v>
      </c>
      <c r="J20" s="16">
        <f>IFERROR(VLOOKUP($A20,[1]SIGEF!$A:$O,10,0),0)</f>
        <v>0</v>
      </c>
      <c r="K20" s="16">
        <f>IFERROR(VLOOKUP($A20,[1]SIGEF!$A:$O,11,0),0)</f>
        <v>0</v>
      </c>
      <c r="L20" s="16">
        <f>IFERROR(VLOOKUP($A20,[1]SIGEF!$A:$O,12,0),0)</f>
        <v>0</v>
      </c>
      <c r="M20" s="16">
        <f>IFERROR(VLOOKUP($A20,[1]SIGEF!$A:$O,13,0),0)</f>
        <v>0</v>
      </c>
      <c r="N20" s="23">
        <f>IFERROR(VLOOKUP($A20,[1]SIGEF!$A:$O,14,0),0)</f>
        <v>0</v>
      </c>
      <c r="O20" s="16">
        <f>C20+D20+E20+F20+G20+H20+I20+J20+K20+L20+M20+N20</f>
        <v>511600</v>
      </c>
    </row>
    <row r="21" spans="1:15" x14ac:dyDescent="0.25">
      <c r="A21" s="17" t="s">
        <v>122</v>
      </c>
      <c r="B21" s="22" t="s">
        <v>121</v>
      </c>
      <c r="C21" s="16">
        <f>IFERROR(VLOOKUP($A21,[1]SIGEF!$A:$O,3,0),0)</f>
        <v>0</v>
      </c>
      <c r="D21" s="16">
        <f>IFERROR(VLOOKUP($A21,[1]SIGEF!$A:$O,4,0),0)</f>
        <v>0</v>
      </c>
      <c r="E21" s="16">
        <f>IFERROR(VLOOKUP($A21,[1]SIGEF!$A:$O,5,0),0)</f>
        <v>0</v>
      </c>
      <c r="F21" s="16">
        <f>IFERROR(VLOOKUP($A21,[1]SIGEF!$A:$O,6,0),0)</f>
        <v>0</v>
      </c>
      <c r="G21" s="16">
        <f>IFERROR(VLOOKUP($A21,[1]SIGEF!$A:$O,7,0),0)</f>
        <v>0</v>
      </c>
      <c r="H21" s="16">
        <f>IFERROR(VLOOKUP($A21,[1]SIGEF!$A:$O,8,0),0)</f>
        <v>0</v>
      </c>
      <c r="I21" s="16">
        <f>IFERROR(VLOOKUP($A21,[1]SIGEF!$A:$O,9,0),0)</f>
        <v>0</v>
      </c>
      <c r="J21" s="16">
        <f>IFERROR(VLOOKUP($A21,[1]SIGEF!$A:$O,10,0),0)</f>
        <v>0</v>
      </c>
      <c r="K21" s="16">
        <f>IFERROR(VLOOKUP($A21,[1]SIGEF!$A:$O,11,0),0)</f>
        <v>0</v>
      </c>
      <c r="L21" s="16">
        <f>IFERROR(VLOOKUP($A21,[1]SIGEF!$A:$O,12,0),0)</f>
        <v>0</v>
      </c>
      <c r="M21" s="16">
        <f>IFERROR(VLOOKUP($A21,[1]SIGEF!$A:$O,13,0),0)</f>
        <v>0</v>
      </c>
      <c r="N21" s="16">
        <f>IFERROR(VLOOKUP($A21,[1]SIGEF!$A:$O,14,0),0)</f>
        <v>0</v>
      </c>
      <c r="O21" s="16">
        <f>C21+D21+E21+F21+G21+H21+I21+J21+K21+L21+M21+N21</f>
        <v>0</v>
      </c>
    </row>
    <row r="22" spans="1:15" x14ac:dyDescent="0.25">
      <c r="A22" s="17" t="s">
        <v>120</v>
      </c>
      <c r="B22" s="22" t="s">
        <v>119</v>
      </c>
      <c r="C22" s="16">
        <f>IFERROR(VLOOKUP($A22,[1]SIGEF!$A:$O,3,0),0)</f>
        <v>0</v>
      </c>
      <c r="D22" s="16">
        <f>IFERROR(VLOOKUP($A22,[1]SIGEF!$A:$O,4,0),0)</f>
        <v>0</v>
      </c>
      <c r="E22" s="16">
        <f>IFERROR(VLOOKUP($A22,[1]SIGEF!$A:$O,5,0),0)</f>
        <v>877960</v>
      </c>
      <c r="F22" s="16">
        <f>IFERROR(VLOOKUP($A22,[1]SIGEF!$A:$O,6,0),0)</f>
        <v>419258.4</v>
      </c>
      <c r="G22" s="16">
        <f>IFERROR(VLOOKUP($A22,[1]SIGEF!$A:$O,7,0),0)</f>
        <v>318736.88</v>
      </c>
      <c r="H22" s="16">
        <f>IFERROR(VLOOKUP($A22,[1]SIGEF!$A:$O,8,0),0)</f>
        <v>478590</v>
      </c>
      <c r="I22" s="16">
        <f>IFERROR(VLOOKUP($A22,[1]SIGEF!$A:$O,9,0),0)</f>
        <v>6291997.5199999996</v>
      </c>
      <c r="J22" s="16">
        <f>IFERROR(VLOOKUP($A22,[1]SIGEF!$A:$O,10,0),0)</f>
        <v>0</v>
      </c>
      <c r="K22" s="16">
        <f>IFERROR(VLOOKUP($A22,[1]SIGEF!$A:$O,11,0),0)</f>
        <v>0</v>
      </c>
      <c r="L22" s="16">
        <f>IFERROR(VLOOKUP($A22,[1]SIGEF!$A:$O,12,0),0)</f>
        <v>0</v>
      </c>
      <c r="M22" s="16">
        <f>IFERROR(VLOOKUP($A22,[1]SIGEF!$A:$O,13,0),0)</f>
        <v>0</v>
      </c>
      <c r="N22" s="23">
        <f>IFERROR(VLOOKUP($A22,[1]SIGEF!$A:$O,14,0),0)</f>
        <v>0</v>
      </c>
      <c r="O22" s="16">
        <f>C22+D22+E22+F22+G22+H22+I22+J22+K22+L22+M22+N22</f>
        <v>8386542.7999999989</v>
      </c>
    </row>
    <row r="23" spans="1:15" x14ac:dyDescent="0.25">
      <c r="A23" s="17" t="s">
        <v>118</v>
      </c>
      <c r="B23" s="22" t="s">
        <v>117</v>
      </c>
      <c r="C23" s="16">
        <f>IFERROR(VLOOKUP($A23,[1]SIGEF!$A:$O,3,0),0)</f>
        <v>0</v>
      </c>
      <c r="D23" s="16">
        <f>IFERROR(VLOOKUP($A23,[1]SIGEF!$A:$O,4,0),0)</f>
        <v>715253.14</v>
      </c>
      <c r="E23" s="16">
        <f>IFERROR(VLOOKUP($A23,[1]SIGEF!$A:$O,5,0),0)</f>
        <v>1466357.08</v>
      </c>
      <c r="F23" s="16">
        <f>IFERROR(VLOOKUP($A23,[1]SIGEF!$A:$O,6,0),0)</f>
        <v>759875.17</v>
      </c>
      <c r="G23" s="16">
        <f>IFERROR(VLOOKUP($A23,[1]SIGEF!$A:$O,7,0),0)</f>
        <v>0</v>
      </c>
      <c r="H23" s="16">
        <f>IFERROR(VLOOKUP($A23,[1]SIGEF!$A:$O,8,0),0)</f>
        <v>1433331.47</v>
      </c>
      <c r="I23" s="16">
        <f>IFERROR(VLOOKUP($A23,[1]SIGEF!$A:$O,9,0),0)</f>
        <v>854720.91</v>
      </c>
      <c r="J23" s="16">
        <f>IFERROR(VLOOKUP($A23,[1]SIGEF!$A:$O,10,0),0)</f>
        <v>0</v>
      </c>
      <c r="K23" s="16">
        <f>IFERROR(VLOOKUP($A23,[1]SIGEF!$A:$O,11,0),0)</f>
        <v>0</v>
      </c>
      <c r="L23" s="16">
        <f>IFERROR(VLOOKUP($A23,[1]SIGEF!$A:$O,12,0),0)</f>
        <v>0</v>
      </c>
      <c r="M23" s="16">
        <f>IFERROR(VLOOKUP($A23,[1]SIGEF!$A:$O,13,0),0)</f>
        <v>0</v>
      </c>
      <c r="N23" s="23">
        <f>IFERROR(VLOOKUP($A23,[1]SIGEF!$A:$O,14,0),0)</f>
        <v>0</v>
      </c>
      <c r="O23" s="16">
        <f>C23+D23+E23+F23+G23+H23+I23+J23+K23+L23+M23+N23</f>
        <v>5229537.7700000005</v>
      </c>
    </row>
    <row r="24" spans="1:15" ht="25.5" customHeight="1" x14ac:dyDescent="0.25">
      <c r="A24" s="17" t="s">
        <v>116</v>
      </c>
      <c r="B24" s="8" t="s">
        <v>115</v>
      </c>
      <c r="C24" s="16">
        <f>IFERROR(VLOOKUP($A24,[1]SIGEF!$A:$O,3,0),0)</f>
        <v>0</v>
      </c>
      <c r="D24" s="16">
        <f>IFERROR(VLOOKUP($A24,[1]SIGEF!$A:$O,4,0),0)</f>
        <v>0</v>
      </c>
      <c r="E24" s="16">
        <f>IFERROR(VLOOKUP($A24,[1]SIGEF!$A:$O,5,0),0)</f>
        <v>1188256.3500000001</v>
      </c>
      <c r="F24" s="16">
        <f>IFERROR(VLOOKUP($A24,[1]SIGEF!$A:$O,6,0),0)</f>
        <v>152565.54999999999</v>
      </c>
      <c r="G24" s="16">
        <f>IFERROR(VLOOKUP($A24,[1]SIGEF!$A:$O,7,0),0)</f>
        <v>4111355.83</v>
      </c>
      <c r="H24" s="16">
        <f>IFERROR(VLOOKUP($A24,[1]SIGEF!$A:$O,8,0),0)</f>
        <v>1374241.85</v>
      </c>
      <c r="I24" s="16">
        <f>IFERROR(VLOOKUP($A24,[1]SIGEF!$A:$O,9,0),0)</f>
        <v>19682915.969999999</v>
      </c>
      <c r="J24" s="16">
        <f>IFERROR(VLOOKUP($A24,[1]SIGEF!$A:$O,10,0),0)</f>
        <v>0</v>
      </c>
      <c r="K24" s="16">
        <f>IFERROR(VLOOKUP($A24,[1]SIGEF!$A:$O,11,0),0)</f>
        <v>0</v>
      </c>
      <c r="L24" s="16">
        <f>IFERROR(VLOOKUP($A24,[1]SIGEF!$A:$O,12,0),0)</f>
        <v>0</v>
      </c>
      <c r="M24" s="16">
        <f>IFERROR(VLOOKUP($A24,[1]SIGEF!$A:$O,13,0),0)</f>
        <v>0</v>
      </c>
      <c r="N24" s="23">
        <f>IFERROR(VLOOKUP($A24,[1]SIGEF!$A:$O,14,0),0)</f>
        <v>0</v>
      </c>
      <c r="O24" s="16">
        <f>C24+D24+E24+F24+G24+H24+I24+J24+K24+L24+M24+N24</f>
        <v>26509335.549999997</v>
      </c>
    </row>
    <row r="25" spans="1:15" x14ac:dyDescent="0.25">
      <c r="A25" s="17" t="s">
        <v>114</v>
      </c>
      <c r="B25" s="8" t="s">
        <v>113</v>
      </c>
      <c r="C25" s="16">
        <f>IFERROR(VLOOKUP($A25,[1]SIGEF!$A:$O,3,0),0)</f>
        <v>0</v>
      </c>
      <c r="D25" s="16">
        <f>IFERROR(VLOOKUP($A25,[1]SIGEF!$A:$O,4,0),0)</f>
        <v>0</v>
      </c>
      <c r="E25" s="16">
        <f>IFERROR(VLOOKUP($A25,[1]SIGEF!$A:$O,5,0),0)</f>
        <v>528262.40000000002</v>
      </c>
      <c r="F25" s="16">
        <f>IFERROR(VLOOKUP($A25,[1]SIGEF!$A:$O,6,0),0)</f>
        <v>0</v>
      </c>
      <c r="G25" s="16">
        <f>IFERROR(VLOOKUP($A25,[1]SIGEF!$A:$O,7,0),0)</f>
        <v>42480</v>
      </c>
      <c r="H25" s="16">
        <f>IFERROR(VLOOKUP($A25,[1]SIGEF!$A:$O,8,0),0)</f>
        <v>15384889.08</v>
      </c>
      <c r="I25" s="16">
        <f>IFERROR(VLOOKUP($A25,[1]SIGEF!$A:$O,9,0),0)</f>
        <v>1094734</v>
      </c>
      <c r="J25" s="16">
        <f>IFERROR(VLOOKUP($A25,[1]SIGEF!$A:$O,10,0),0)</f>
        <v>0</v>
      </c>
      <c r="K25" s="16">
        <f>IFERROR(VLOOKUP($A25,[1]SIGEF!$A:$O,11,0),0)</f>
        <v>0</v>
      </c>
      <c r="L25" s="16">
        <f>IFERROR(VLOOKUP($A25,[1]SIGEF!$A:$O,12,0),0)</f>
        <v>0</v>
      </c>
      <c r="M25" s="16">
        <f>IFERROR(VLOOKUP($A25,[1]SIGEF!$A:$O,13,0),0)</f>
        <v>0</v>
      </c>
      <c r="N25" s="23">
        <f>IFERROR(VLOOKUP($A25,[1]SIGEF!$A:$O,14,0),0)</f>
        <v>0</v>
      </c>
      <c r="O25" s="16">
        <f>C25+D25+E25+F25+G25+H25+I25+J25+K25+L25+M25+N25</f>
        <v>17050365.48</v>
      </c>
    </row>
    <row r="26" spans="1:15" x14ac:dyDescent="0.25">
      <c r="A26" s="17" t="s">
        <v>112</v>
      </c>
      <c r="B26" s="8" t="s">
        <v>111</v>
      </c>
      <c r="C26" s="16">
        <f>IFERROR(VLOOKUP($A26,[1]SIGEF!$A:$O,3,0),0)</f>
        <v>0</v>
      </c>
      <c r="D26" s="16">
        <f>IFERROR(VLOOKUP($A26,[1]SIGEF!$A:$O,4,0),0)</f>
        <v>0</v>
      </c>
      <c r="E26" s="16">
        <f>IFERROR(VLOOKUP($A26,[1]SIGEF!$A:$O,5,0),0)</f>
        <v>203831.43</v>
      </c>
      <c r="F26" s="16">
        <f>IFERROR(VLOOKUP($A26,[1]SIGEF!$A:$O,6,0),0)</f>
        <v>159182</v>
      </c>
      <c r="G26" s="16">
        <f>IFERROR(VLOOKUP($A26,[1]SIGEF!$A:$O,7,0),0)</f>
        <v>2224262.66</v>
      </c>
      <c r="H26" s="16">
        <f>IFERROR(VLOOKUP($A26,[1]SIGEF!$A:$O,8,0),0)</f>
        <v>477812.33</v>
      </c>
      <c r="I26" s="16">
        <f>IFERROR(VLOOKUP($A26,[1]SIGEF!$A:$O,9,0),0)</f>
        <v>753371</v>
      </c>
      <c r="J26" s="16">
        <f>IFERROR(VLOOKUP($A26,[1]SIGEF!$A:$O,10,0),0)</f>
        <v>0</v>
      </c>
      <c r="K26" s="16">
        <f>IFERROR(VLOOKUP($A26,[1]SIGEF!$A:$O,11,0),0)</f>
        <v>0</v>
      </c>
      <c r="L26" s="16">
        <f>IFERROR(VLOOKUP($A26,[1]SIGEF!$A:$O,12,0),0)</f>
        <v>0</v>
      </c>
      <c r="M26" s="16">
        <f>IFERROR(VLOOKUP($A26,[1]SIGEF!$A:$O,13,0),0)</f>
        <v>0</v>
      </c>
      <c r="N26" s="23">
        <f>IFERROR(VLOOKUP($A26,[1]SIGEF!$A:$O,14,0),0)</f>
        <v>0</v>
      </c>
      <c r="O26" s="16">
        <f>C26+D26+E26+F26+G26+H26+I26+J26+K26+L26+M26+N26</f>
        <v>3818459.4200000004</v>
      </c>
    </row>
    <row r="27" spans="1:15" x14ac:dyDescent="0.25">
      <c r="B27" s="19" t="s">
        <v>110</v>
      </c>
      <c r="C27" s="11">
        <f>C36+C34+C33+C32+C31+C30+C29+C28</f>
        <v>0</v>
      </c>
      <c r="D27" s="11">
        <f>D36+D34+D33+D32+D31+D30+D29+D28</f>
        <v>0</v>
      </c>
      <c r="E27" s="11">
        <f>E36+E34+E33+E32+E31+E30+E29+E28</f>
        <v>944998.83000000007</v>
      </c>
      <c r="F27" s="11">
        <f>F36+F34+F33+F32+F31+F30+F29+F28</f>
        <v>167110</v>
      </c>
      <c r="G27" s="11">
        <f>G36+G34+G33+G32+G31+G30+G29+G28</f>
        <v>143842</v>
      </c>
      <c r="H27" s="11">
        <f>H36+H34+H33+H32+H31+H30+H29+H28</f>
        <v>2535894.75</v>
      </c>
      <c r="I27" s="11">
        <f>I36+I34+I33+I32+I31+I30+I29+I28</f>
        <v>1192742.1399999999</v>
      </c>
      <c r="J27" s="11">
        <f>J36+J34+J33+J32+J31+J30+J29+J28</f>
        <v>0</v>
      </c>
      <c r="K27" s="11">
        <f>K36+K34+K33+K32+K31+K30+K29+K28</f>
        <v>0</v>
      </c>
      <c r="L27" s="11">
        <f>L36+L34+L33+L32+L31+L30+L29+L28</f>
        <v>0</v>
      </c>
      <c r="M27" s="11">
        <f>M36+M34+M33+M32+M31+M30+M29+M28</f>
        <v>0</v>
      </c>
      <c r="N27" s="24">
        <f>N28+N29+N30+N31+N32+N33+N34+N35+N36</f>
        <v>0</v>
      </c>
      <c r="O27" s="11">
        <f>C27+D27+E27+F27+G27+H27+I27+J27+K27+L27+M27+N27</f>
        <v>4984587.72</v>
      </c>
    </row>
    <row r="28" spans="1:15" x14ac:dyDescent="0.25">
      <c r="A28" s="17" t="s">
        <v>109</v>
      </c>
      <c r="B28" s="8" t="s">
        <v>108</v>
      </c>
      <c r="C28" s="16">
        <f>IFERROR(VLOOKUP($A28,[1]SIGEF!$A:$O,3,0),0)</f>
        <v>0</v>
      </c>
      <c r="D28" s="16">
        <f>IFERROR(VLOOKUP($A28,[1]SIGEF!$A:$O,4,0),0)</f>
        <v>0</v>
      </c>
      <c r="E28" s="16">
        <f>IFERROR(VLOOKUP($A28,[1]SIGEF!$A:$O,5,0),0)</f>
        <v>0</v>
      </c>
      <c r="F28" s="16">
        <f>IFERROR(VLOOKUP($A28,[1]SIGEF!$A:$O,6,0),0)</f>
        <v>0</v>
      </c>
      <c r="G28" s="16">
        <f>IFERROR(VLOOKUP($A28,[1]SIGEF!$A:$O,7,0),0)</f>
        <v>0</v>
      </c>
      <c r="H28" s="16">
        <f>IFERROR(VLOOKUP($A28,[1]SIGEF!$A:$O,8,0),0)</f>
        <v>1052324</v>
      </c>
      <c r="I28" s="16">
        <f>IFERROR(VLOOKUP($A28,[1]SIGEF!$A:$O,9,0),0)</f>
        <v>105205.9</v>
      </c>
      <c r="J28" s="16">
        <f>IFERROR(VLOOKUP($A28,[1]SIGEF!$A:$O,10,0),0)</f>
        <v>0</v>
      </c>
      <c r="K28" s="16">
        <f>IFERROR(VLOOKUP($A28,[1]SIGEF!$A:$O,11,0),0)</f>
        <v>0</v>
      </c>
      <c r="L28" s="16">
        <f>IFERROR(VLOOKUP($A28,[1]SIGEF!$A:$O,12,0),0)</f>
        <v>0</v>
      </c>
      <c r="M28" s="16">
        <f>IFERROR(VLOOKUP($A28,[1]SIGEF!$A:$O,13,0),0)</f>
        <v>0</v>
      </c>
      <c r="N28" s="3">
        <f>IFERROR(VLOOKUP($A28,[1]SIGEF!$A:$O,14,0),0)</f>
        <v>0</v>
      </c>
      <c r="O28" s="16">
        <f>C28+D28+E28+F28+G28+H28+I28+J28+K28+L28+M28+N28</f>
        <v>1157529.8999999999</v>
      </c>
    </row>
    <row r="29" spans="1:15" x14ac:dyDescent="0.25">
      <c r="A29" s="17" t="s">
        <v>107</v>
      </c>
      <c r="B29" s="22" t="s">
        <v>106</v>
      </c>
      <c r="C29" s="16">
        <f>IFERROR(VLOOKUP($A29,[1]SIGEF!$A:$O,3,0),0)</f>
        <v>0</v>
      </c>
      <c r="D29" s="16">
        <f>IFERROR(VLOOKUP($A29,[1]SIGEF!$A:$O,4,0),0)</f>
        <v>0</v>
      </c>
      <c r="E29" s="16">
        <f>IFERROR(VLOOKUP($A29,[1]SIGEF!$A:$O,5,0),0)</f>
        <v>109740</v>
      </c>
      <c r="F29" s="16">
        <f>IFERROR(VLOOKUP($A29,[1]SIGEF!$A:$O,6,0),0)</f>
        <v>0</v>
      </c>
      <c r="G29" s="16">
        <f>IFERROR(VLOOKUP($A29,[1]SIGEF!$A:$O,7,0),0)</f>
        <v>0</v>
      </c>
      <c r="H29" s="16">
        <f>IFERROR(VLOOKUP($A29,[1]SIGEF!$A:$O,8,0),0)</f>
        <v>293837.61</v>
      </c>
      <c r="I29" s="16">
        <f>IFERROR(VLOOKUP($A29,[1]SIGEF!$A:$O,9,0),0)</f>
        <v>0</v>
      </c>
      <c r="J29" s="16">
        <f>IFERROR(VLOOKUP($A29,[1]SIGEF!$A:$O,10,0),0)</f>
        <v>0</v>
      </c>
      <c r="K29" s="16">
        <f>IFERROR(VLOOKUP($A29,[1]SIGEF!$A:$O,11,0),0)</f>
        <v>0</v>
      </c>
      <c r="L29" s="16">
        <f>IFERROR(VLOOKUP($A29,[1]SIGEF!$A:$O,12,0),0)</f>
        <v>0</v>
      </c>
      <c r="M29" s="16">
        <f>IFERROR(VLOOKUP($A29,[1]SIGEF!$A:$O,13,0),0)</f>
        <v>0</v>
      </c>
      <c r="N29" s="3">
        <f>IFERROR(VLOOKUP($A29,[1]SIGEF!$A:$O,14,0),0)</f>
        <v>0</v>
      </c>
      <c r="O29" s="16">
        <f>C29+D29+E29+F29+G29+H29+I29+J29+K29+L29+M29+N29</f>
        <v>403577.61</v>
      </c>
    </row>
    <row r="30" spans="1:15" x14ac:dyDescent="0.25">
      <c r="A30" s="17" t="s">
        <v>105</v>
      </c>
      <c r="B30" s="8" t="s">
        <v>104</v>
      </c>
      <c r="C30" s="16">
        <f>IFERROR(VLOOKUP($A30,[1]SIGEF!$A:$O,3,0),0)</f>
        <v>0</v>
      </c>
      <c r="D30" s="16">
        <f>IFERROR(VLOOKUP($A30,[1]SIGEF!$A:$O,4,0),0)</f>
        <v>0</v>
      </c>
      <c r="E30" s="16">
        <f>IFERROR(VLOOKUP($A30,[1]SIGEF!$A:$O,5,0),0)</f>
        <v>0</v>
      </c>
      <c r="F30" s="16">
        <f>IFERROR(VLOOKUP($A30,[1]SIGEF!$A:$O,6,0),0)</f>
        <v>0</v>
      </c>
      <c r="G30" s="16">
        <f>IFERROR(VLOOKUP($A30,[1]SIGEF!$A:$O,7,0),0)</f>
        <v>0</v>
      </c>
      <c r="H30" s="16">
        <f>IFERROR(VLOOKUP($A30,[1]SIGEF!$A:$O,8,0),0)</f>
        <v>392940</v>
      </c>
      <c r="I30" s="16">
        <f>IFERROR(VLOOKUP($A30,[1]SIGEF!$A:$O,9,0),0)</f>
        <v>347072.99</v>
      </c>
      <c r="J30" s="16">
        <f>IFERROR(VLOOKUP($A30,[1]SIGEF!$A:$O,10,0),0)</f>
        <v>0</v>
      </c>
      <c r="K30" s="16">
        <f>IFERROR(VLOOKUP($A30,[1]SIGEF!$A:$O,11,0),0)</f>
        <v>0</v>
      </c>
      <c r="L30" s="16">
        <f>IFERROR(VLOOKUP($A30,[1]SIGEF!$A:$O,12,0),0)</f>
        <v>0</v>
      </c>
      <c r="M30" s="16">
        <f>IFERROR(VLOOKUP($A30,[1]SIGEF!$A:$O,13,0),0)</f>
        <v>0</v>
      </c>
      <c r="N30" s="3">
        <f>IFERROR(VLOOKUP($A30,[1]SIGEF!$A:$O,14,0),0)</f>
        <v>0</v>
      </c>
      <c r="O30" s="16">
        <f>C30+D30+E30+F30+G30+H30+I30+J30+K30+L30+M30+N30</f>
        <v>740012.99</v>
      </c>
    </row>
    <row r="31" spans="1:15" x14ac:dyDescent="0.25">
      <c r="A31" s="17" t="s">
        <v>103</v>
      </c>
      <c r="B31" s="22" t="s">
        <v>102</v>
      </c>
      <c r="C31" s="16">
        <f>IFERROR(VLOOKUP($A31,[1]SIGEF!$A:$O,3,0),0)</f>
        <v>0</v>
      </c>
      <c r="D31" s="16">
        <f>IFERROR(VLOOKUP($A31,[1]SIGEF!$A:$O,4,0),0)</f>
        <v>0</v>
      </c>
      <c r="E31" s="16">
        <f>IFERROR(VLOOKUP($A31,[1]SIGEF!$A:$O,5,0),0)</f>
        <v>0</v>
      </c>
      <c r="F31" s="16">
        <f>IFERROR(VLOOKUP($A31,[1]SIGEF!$A:$O,6,0),0)</f>
        <v>0</v>
      </c>
      <c r="G31" s="16">
        <f>IFERROR(VLOOKUP($A31,[1]SIGEF!$A:$O,7,0),0)</f>
        <v>0</v>
      </c>
      <c r="H31" s="16">
        <f>IFERROR(VLOOKUP($A31,[1]SIGEF!$A:$O,8,0),0)</f>
        <v>0</v>
      </c>
      <c r="I31" s="16">
        <f>IFERROR(VLOOKUP($A31,[1]SIGEF!$A:$O,9,0),0)</f>
        <v>0</v>
      </c>
      <c r="J31" s="16">
        <f>IFERROR(VLOOKUP($A31,[1]SIGEF!$A:$O,10,0),0)</f>
        <v>0</v>
      </c>
      <c r="K31" s="16">
        <f>IFERROR(VLOOKUP($A31,[1]SIGEF!$A:$O,11,0),0)</f>
        <v>0</v>
      </c>
      <c r="L31" s="16">
        <f>IFERROR(VLOOKUP($A31,[1]SIGEF!$A:$O,12,0),0)</f>
        <v>0</v>
      </c>
      <c r="M31" s="16">
        <f>IFERROR(VLOOKUP($A31,[1]SIGEF!$A:$O,13,0),0)</f>
        <v>0</v>
      </c>
      <c r="N31" s="16">
        <f>IFERROR(VLOOKUP($A31,[1]SIGEF!$A:$O,14,0),0)</f>
        <v>0</v>
      </c>
      <c r="O31" s="16">
        <f>C31+D31+E31+F31+G31+H31+I31+J31+K31+L31+M31+N31</f>
        <v>0</v>
      </c>
    </row>
    <row r="32" spans="1:15" x14ac:dyDescent="0.25">
      <c r="A32" s="17" t="s">
        <v>101</v>
      </c>
      <c r="B32" s="8" t="s">
        <v>100</v>
      </c>
      <c r="C32" s="16">
        <f>IFERROR(VLOOKUP($A32,[1]SIGEF!$A:$O,3,0),0)</f>
        <v>0</v>
      </c>
      <c r="D32" s="16">
        <f>IFERROR(VLOOKUP($A32,[1]SIGEF!$A:$O,4,0),0)</f>
        <v>0</v>
      </c>
      <c r="E32" s="16">
        <f>IFERROR(VLOOKUP($A32,[1]SIGEF!$A:$O,5,0),0)</f>
        <v>0</v>
      </c>
      <c r="F32" s="16">
        <f>IFERROR(VLOOKUP($A32,[1]SIGEF!$A:$O,6,0),0)</f>
        <v>0</v>
      </c>
      <c r="G32" s="16">
        <f>IFERROR(VLOOKUP($A32,[1]SIGEF!$A:$O,7,0),0)</f>
        <v>0</v>
      </c>
      <c r="H32" s="16">
        <f>IFERROR(VLOOKUP($A32,[1]SIGEF!$A:$O,8,0),0)</f>
        <v>0</v>
      </c>
      <c r="I32" s="16">
        <f>IFERROR(VLOOKUP($A32,[1]SIGEF!$A:$O,9,0),0)</f>
        <v>0</v>
      </c>
      <c r="J32" s="16">
        <f>IFERROR(VLOOKUP($A32,[1]SIGEF!$A:$O,10,0),0)</f>
        <v>0</v>
      </c>
      <c r="K32" s="16">
        <f>IFERROR(VLOOKUP($A32,[1]SIGEF!$A:$O,11,0),0)</f>
        <v>0</v>
      </c>
      <c r="L32" s="16">
        <f>IFERROR(VLOOKUP($A32,[1]SIGEF!$A:$O,12,0),0)</f>
        <v>0</v>
      </c>
      <c r="M32" s="16">
        <f>IFERROR(VLOOKUP($A32,[1]SIGEF!$A:$O,13,0),0)</f>
        <v>0</v>
      </c>
      <c r="N32" s="3">
        <f>IFERROR(VLOOKUP($A32,[1]SIGEF!$A:$O,14,0),0)</f>
        <v>0</v>
      </c>
      <c r="O32" s="16">
        <f>C32+D32+E32+F32+G32+H32+I32+J32+K32+L32+M32+N32</f>
        <v>0</v>
      </c>
    </row>
    <row r="33" spans="1:15" x14ac:dyDescent="0.25">
      <c r="A33" s="17" t="s">
        <v>99</v>
      </c>
      <c r="B33" s="8" t="s">
        <v>98</v>
      </c>
      <c r="C33" s="16">
        <f>IFERROR(VLOOKUP($A33,[1]SIGEF!$A:$O,3,0),0)</f>
        <v>0</v>
      </c>
      <c r="D33" s="16">
        <f>IFERROR(VLOOKUP($A33,[1]SIGEF!$A:$O,4,0),0)</f>
        <v>0</v>
      </c>
      <c r="E33" s="16">
        <f>IFERROR(VLOOKUP($A33,[1]SIGEF!$A:$O,5,0),0)</f>
        <v>0</v>
      </c>
      <c r="F33" s="16">
        <f>IFERROR(VLOOKUP($A33,[1]SIGEF!$A:$O,6,0),0)</f>
        <v>0</v>
      </c>
      <c r="G33" s="16">
        <f>IFERROR(VLOOKUP($A33,[1]SIGEF!$A:$O,7,0),0)</f>
        <v>0</v>
      </c>
      <c r="H33" s="16">
        <f>IFERROR(VLOOKUP($A33,[1]SIGEF!$A:$O,8,0),0)</f>
        <v>13260.22</v>
      </c>
      <c r="I33" s="16">
        <f>IFERROR(VLOOKUP($A33,[1]SIGEF!$A:$O,9,0),0)</f>
        <v>6545</v>
      </c>
      <c r="J33" s="16">
        <f>IFERROR(VLOOKUP($A33,[1]SIGEF!$A:$O,10,0),0)</f>
        <v>0</v>
      </c>
      <c r="K33" s="16">
        <f>IFERROR(VLOOKUP($A33,[1]SIGEF!$A:$O,11,0),0)</f>
        <v>0</v>
      </c>
      <c r="L33" s="16">
        <f>IFERROR(VLOOKUP($A33,[1]SIGEF!$A:$O,12,0),0)</f>
        <v>0</v>
      </c>
      <c r="M33" s="16">
        <f>IFERROR(VLOOKUP($A33,[1]SIGEF!$A:$O,13,0),0)</f>
        <v>0</v>
      </c>
      <c r="N33" s="3">
        <f>IFERROR(VLOOKUP($A33,[1]SIGEF!$A:$O,14,0),0)</f>
        <v>0</v>
      </c>
      <c r="O33" s="16">
        <f>C33+D33+E33+F33+G33+H33+I33+J33+K33+L33+M33+N33</f>
        <v>19805.22</v>
      </c>
    </row>
    <row r="34" spans="1:15" ht="16.5" x14ac:dyDescent="0.25">
      <c r="A34" s="17" t="s">
        <v>97</v>
      </c>
      <c r="B34" s="8" t="s">
        <v>96</v>
      </c>
      <c r="C34" s="16">
        <f>IFERROR(VLOOKUP($A34,[1]SIGEF!$A:$O,3,0),0)</f>
        <v>0</v>
      </c>
      <c r="D34" s="16">
        <f>IFERROR(VLOOKUP($A34,[1]SIGEF!$A:$O,4,0),0)</f>
        <v>0</v>
      </c>
      <c r="E34" s="16">
        <f>IFERROR(VLOOKUP($A34,[1]SIGEF!$A:$O,5,0),0)</f>
        <v>269581.2</v>
      </c>
      <c r="F34" s="16">
        <f>IFERROR(VLOOKUP($A34,[1]SIGEF!$A:$O,6,0),0)</f>
        <v>167110</v>
      </c>
      <c r="G34" s="16">
        <f>IFERROR(VLOOKUP($A34,[1]SIGEF!$A:$O,7,0),0)</f>
        <v>0</v>
      </c>
      <c r="H34" s="16">
        <f>IFERROR(VLOOKUP($A34,[1]SIGEF!$A:$O,8,0),0)</f>
        <v>51036.800000000003</v>
      </c>
      <c r="I34" s="16">
        <f>IFERROR(VLOOKUP($A34,[1]SIGEF!$A:$O,9,0),0)</f>
        <v>104818.19</v>
      </c>
      <c r="J34" s="16">
        <f>IFERROR(VLOOKUP($A34,[1]SIGEF!$A:$O,10,0),0)</f>
        <v>0</v>
      </c>
      <c r="K34" s="16">
        <f>IFERROR(VLOOKUP($A34,[1]SIGEF!$A:$O,11,0),0)</f>
        <v>0</v>
      </c>
      <c r="L34" s="16">
        <f>IFERROR(VLOOKUP($A34,[1]SIGEF!$A:$O,12,0),0)</f>
        <v>0</v>
      </c>
      <c r="M34" s="16">
        <f>IFERROR(VLOOKUP($A34,[1]SIGEF!$A:$O,13,0),0)</f>
        <v>0</v>
      </c>
      <c r="N34" s="3">
        <f>IFERROR(VLOOKUP($A34,[1]SIGEF!$A:$O,14,0),0)</f>
        <v>0</v>
      </c>
      <c r="O34" s="16">
        <f>C34+D34+E34+F34+G34+H34+I34+J34+K34+L34+M34+N34</f>
        <v>592546.18999999994</v>
      </c>
    </row>
    <row r="35" spans="1:15" ht="16.5" x14ac:dyDescent="0.25">
      <c r="A35" s="17" t="s">
        <v>95</v>
      </c>
      <c r="B35" s="8" t="s">
        <v>94</v>
      </c>
      <c r="C35" s="16">
        <f>IFERROR(VLOOKUP($A35,[1]SIGEF!$A:$O,3,0),0)</f>
        <v>0</v>
      </c>
      <c r="D35" s="16">
        <f>IFERROR(VLOOKUP($A35,[1]SIGEF!$A:$O,4,0),0)</f>
        <v>0</v>
      </c>
      <c r="E35" s="16">
        <f>IFERROR(VLOOKUP($A35,[1]SIGEF!$A:$O,5,0),0)</f>
        <v>0</v>
      </c>
      <c r="F35" s="16">
        <f>IFERROR(VLOOKUP($A35,[1]SIGEF!$A:$O,6,0),0)</f>
        <v>0</v>
      </c>
      <c r="G35" s="16">
        <f>IFERROR(VLOOKUP($A35,[1]SIGEF!$A:$O,7,0),0)</f>
        <v>0</v>
      </c>
      <c r="H35" s="16">
        <f>IFERROR(VLOOKUP($A35,[1]SIGEF!$A:$O,8,0),0)</f>
        <v>0</v>
      </c>
      <c r="I35" s="16">
        <f>IFERROR(VLOOKUP($A35,[1]SIGEF!$A:$O,9,0),0)</f>
        <v>0</v>
      </c>
      <c r="J35" s="16">
        <f>IFERROR(VLOOKUP($A35,[1]SIGEF!$A:$O,10,0),0)</f>
        <v>0</v>
      </c>
      <c r="K35" s="16">
        <f>IFERROR(VLOOKUP($A35,[1]SIGEF!$A:$O,11,0),0)</f>
        <v>0</v>
      </c>
      <c r="L35" s="16">
        <f>IFERROR(VLOOKUP($A35,[1]SIGEF!$A:$O,12,0),0)</f>
        <v>0</v>
      </c>
      <c r="M35" s="16">
        <f>IFERROR(VLOOKUP($A35,[1]SIGEF!$A:$O,13,0),0)</f>
        <v>0</v>
      </c>
      <c r="N35" s="16">
        <f>IFERROR(VLOOKUP($A35,[1]SIGEF!$A:$O,14,0),0)</f>
        <v>0</v>
      </c>
      <c r="O35" s="16">
        <f>C35+D35+E35+F35+G35+H35+I35+J35+K35+L35+M35+N35</f>
        <v>0</v>
      </c>
    </row>
    <row r="36" spans="1:15" x14ac:dyDescent="0.25">
      <c r="A36" s="17" t="s">
        <v>93</v>
      </c>
      <c r="B36" s="22" t="s">
        <v>92</v>
      </c>
      <c r="C36" s="16">
        <f>IFERROR(VLOOKUP($A36,[1]SIGEF!$A:$O,3,0),0)</f>
        <v>0</v>
      </c>
      <c r="D36" s="16">
        <f>IFERROR(VLOOKUP($A36,[1]SIGEF!$A:$O,4,0),0)</f>
        <v>0</v>
      </c>
      <c r="E36" s="16">
        <f>IFERROR(VLOOKUP($A36,[1]SIGEF!$A:$O,5,0),0)</f>
        <v>565677.63</v>
      </c>
      <c r="F36" s="16">
        <f>IFERROR(VLOOKUP($A36,[1]SIGEF!$A:$O,6,0),0)</f>
        <v>0</v>
      </c>
      <c r="G36" s="16">
        <f>IFERROR(VLOOKUP($A36,[1]SIGEF!$A:$O,7,0),0)</f>
        <v>143842</v>
      </c>
      <c r="H36" s="16">
        <f>IFERROR(VLOOKUP($A36,[1]SIGEF!$A:$O,8,0),0)</f>
        <v>732496.12</v>
      </c>
      <c r="I36" s="16">
        <f>IFERROR(VLOOKUP($A36,[1]SIGEF!$A:$O,9,0),0)</f>
        <v>629100.06000000006</v>
      </c>
      <c r="J36" s="16">
        <f>IFERROR(VLOOKUP($A36,[1]SIGEF!$A:$O,10,0),0)</f>
        <v>0</v>
      </c>
      <c r="K36" s="16">
        <f>IFERROR(VLOOKUP($A36,[1]SIGEF!$A:$O,11,0),0)</f>
        <v>0</v>
      </c>
      <c r="L36" s="16">
        <f>IFERROR(VLOOKUP($A36,[1]SIGEF!$A:$O,12,0),0)</f>
        <v>0</v>
      </c>
      <c r="M36" s="16">
        <f>IFERROR(VLOOKUP($A36,[1]SIGEF!$A:$O,13,0),0)</f>
        <v>0</v>
      </c>
      <c r="N36" s="3">
        <f>IFERROR(VLOOKUP($A36,[1]SIGEF!$A:$O,14,0),0)</f>
        <v>0</v>
      </c>
      <c r="O36" s="16">
        <f>C36+D36+E36+F36+G36+H36+I36+J36+K36+L36+M36+N36</f>
        <v>2071115.81</v>
      </c>
    </row>
    <row r="37" spans="1:15" x14ac:dyDescent="0.25">
      <c r="B37" s="19" t="s">
        <v>91</v>
      </c>
      <c r="C37" s="11">
        <f>C38+C39+C41+C43+C44+C45+C40+C42</f>
        <v>48753923.450000003</v>
      </c>
      <c r="D37" s="11">
        <f>D38+D39+D41+D43+D44+D45+D40+D42</f>
        <v>63290088.200000003</v>
      </c>
      <c r="E37" s="11">
        <f>E38+E39+E41+E43+E44+E45+E40+E42</f>
        <v>88457968.430000007</v>
      </c>
      <c r="F37" s="11">
        <f>F38+F39+F41+F43+F44+F45+F40+F42</f>
        <v>69059805.049999997</v>
      </c>
      <c r="G37" s="11">
        <f>G38+G39+G41+G43+G44+G45+G40+G42</f>
        <v>69132675.280000001</v>
      </c>
      <c r="H37" s="11">
        <f>H38+H39+H41+H43+H44+H45+H40+H42</f>
        <v>104709640.50999999</v>
      </c>
      <c r="I37" s="11">
        <f>I38+I39+I41+I43+I44+I45+I40+I42</f>
        <v>83837142.969999999</v>
      </c>
      <c r="J37" s="11">
        <f>J38+J39+J41+J43+J44+J45+J40+J42</f>
        <v>0</v>
      </c>
      <c r="K37" s="11">
        <f>K38+K39+K41+K43+K44+K45+K40+K42</f>
        <v>0</v>
      </c>
      <c r="L37" s="11">
        <f>L38+L39+L41+L43+L44+L45+L40+L42</f>
        <v>0</v>
      </c>
      <c r="M37" s="11">
        <f>M38+M39+M41+M43+M44+M45+M40+M42</f>
        <v>0</v>
      </c>
      <c r="N37" s="11">
        <f>N38+N39+N41+N43+N44+N45+N40+N42</f>
        <v>0</v>
      </c>
      <c r="O37" s="11">
        <f>O38+O39+O41+O43+O44+O45+O40+O42</f>
        <v>527241243.88999999</v>
      </c>
    </row>
    <row r="38" spans="1:15" x14ac:dyDescent="0.25">
      <c r="A38" s="17" t="s">
        <v>90</v>
      </c>
      <c r="B38" s="8" t="s">
        <v>89</v>
      </c>
      <c r="C38" s="16">
        <f>IFERROR(VLOOKUP($A38,[1]SIGEF!$A:$O,3,0),0)</f>
        <v>100000</v>
      </c>
      <c r="D38" s="16">
        <f>IFERROR(VLOOKUP($A38,[1]SIGEF!$A:$O,4,0),0)</f>
        <v>100000</v>
      </c>
      <c r="E38" s="16">
        <f>IFERROR(VLOOKUP($A38,[1]SIGEF!$A:$O,5,0),0)</f>
        <v>9504574.4800000004</v>
      </c>
      <c r="F38" s="16">
        <f>IFERROR(VLOOKUP($A38,[1]SIGEF!$A:$O,6,0),0)</f>
        <v>11334374.85</v>
      </c>
      <c r="G38" s="16">
        <f>IFERROR(VLOOKUP($A38,[1]SIGEF!$A:$O,7,0),0)</f>
        <v>6961975.0800000001</v>
      </c>
      <c r="H38" s="16">
        <f>IFERROR(VLOOKUP($A38,[1]SIGEF!$A:$O,8,0),0)</f>
        <v>19098170.309999999</v>
      </c>
      <c r="I38" s="16">
        <f>IFERROR(VLOOKUP($A38,[1]SIGEF!$A:$O,9,0),0)</f>
        <v>13453169.82</v>
      </c>
      <c r="J38" s="16">
        <f>IFERROR(VLOOKUP($A38,[1]SIGEF!$A:$O,10,0),0)</f>
        <v>0</v>
      </c>
      <c r="K38" s="16">
        <f>IFERROR(VLOOKUP($A38,[1]SIGEF!$A:$O,11,0),0)</f>
        <v>0</v>
      </c>
      <c r="L38" s="16">
        <f>IFERROR(VLOOKUP($A38,[1]SIGEF!$A:$O,12,0),0)</f>
        <v>0</v>
      </c>
      <c r="M38" s="16">
        <f>IFERROR(VLOOKUP($A38,[1]SIGEF!$A:$O,13,0),0)</f>
        <v>0</v>
      </c>
      <c r="N38" s="23">
        <f>IFERROR(VLOOKUP($A38,[1]SIGEF!$A:$O,14,0),0)</f>
        <v>0</v>
      </c>
      <c r="O38" s="16">
        <f>C38+D38+E38+F38+G38+H38+I38+J38+K38+L38+M38+N38</f>
        <v>60552264.539999999</v>
      </c>
    </row>
    <row r="39" spans="1:15" ht="16.5" x14ac:dyDescent="0.25">
      <c r="A39" s="17" t="s">
        <v>88</v>
      </c>
      <c r="B39" s="8" t="s">
        <v>87</v>
      </c>
      <c r="C39" s="16">
        <f>IFERROR(VLOOKUP($A39,[1]SIGEF!$A:$O,3,0),0)</f>
        <v>20650189.25</v>
      </c>
      <c r="D39" s="16">
        <f>IFERROR(VLOOKUP($A39,[1]SIGEF!$A:$O,4,0),0)</f>
        <v>29369354</v>
      </c>
      <c r="E39" s="16">
        <f>IFERROR(VLOOKUP($A39,[1]SIGEF!$A:$O,5,0),0)</f>
        <v>45011594.75</v>
      </c>
      <c r="F39" s="16">
        <f>IFERROR(VLOOKUP($A39,[1]SIGEF!$A:$O,6,0),0)</f>
        <v>31677046</v>
      </c>
      <c r="G39" s="16">
        <f>IFERROR(VLOOKUP($A39,[1]SIGEF!$A:$O,7,0),0)</f>
        <v>31677046</v>
      </c>
      <c r="H39" s="16">
        <f>IFERROR(VLOOKUP($A39,[1]SIGEF!$A:$O,8,0),0)</f>
        <v>31677046</v>
      </c>
      <c r="I39" s="16">
        <f>IFERROR(VLOOKUP($A39,[1]SIGEF!$A:$O,9,0),0)</f>
        <v>20650188.949999999</v>
      </c>
      <c r="J39" s="16">
        <f>IFERROR(VLOOKUP($A39,[1]SIGEF!$A:$O,10,0),0)</f>
        <v>0</v>
      </c>
      <c r="K39" s="16">
        <f>IFERROR(VLOOKUP($A39,[1]SIGEF!$A:$O,11,0),0)</f>
        <v>0</v>
      </c>
      <c r="L39" s="16">
        <f>IFERROR(VLOOKUP($A39,[1]SIGEF!$A:$O,12,0),0)</f>
        <v>0</v>
      </c>
      <c r="M39" s="16">
        <f>IFERROR(VLOOKUP($A39,[1]SIGEF!$A:$O,13,0),0)</f>
        <v>0</v>
      </c>
      <c r="N39" s="23">
        <f>IFERROR(VLOOKUP($A39,[1]SIGEF!$A:$O,14,0),0)</f>
        <v>0</v>
      </c>
      <c r="O39" s="16">
        <f>C39+D39+E39+F39+G39+H39+I39+J39+K39+L39+M39+N39</f>
        <v>210712464.94999999</v>
      </c>
    </row>
    <row r="40" spans="1:15" ht="16.5" x14ac:dyDescent="0.25">
      <c r="A40" s="17" t="s">
        <v>86</v>
      </c>
      <c r="B40" s="8" t="s">
        <v>85</v>
      </c>
      <c r="C40" s="16">
        <f>IFERROR(VLOOKUP($A40,[1]SIGEF!$A:$O,3,0),0)</f>
        <v>0</v>
      </c>
      <c r="D40" s="16">
        <f>IFERROR(VLOOKUP($A40,[1]SIGEF!$A:$O,4,0),0)</f>
        <v>0</v>
      </c>
      <c r="E40" s="16">
        <f>IFERROR(VLOOKUP($A40,[1]SIGEF!$A:$O,5,0),0)</f>
        <v>0</v>
      </c>
      <c r="F40" s="16">
        <f>IFERROR(VLOOKUP($A40,[1]SIGEF!$A:$O,6,0),0)</f>
        <v>0</v>
      </c>
      <c r="G40" s="16">
        <f>IFERROR(VLOOKUP($A40,[1]SIGEF!$A:$O,7,0),0)</f>
        <v>0</v>
      </c>
      <c r="H40" s="16">
        <f>IFERROR(VLOOKUP($A40,[1]SIGEF!$A:$O,8,0),0)</f>
        <v>0</v>
      </c>
      <c r="I40" s="16">
        <f>IFERROR(VLOOKUP($A40,[1]SIGEF!$A:$O,9,0),0)</f>
        <v>0</v>
      </c>
      <c r="J40" s="16">
        <f>IFERROR(VLOOKUP($A40,[1]SIGEF!$A:$O,10,0),0)</f>
        <v>0</v>
      </c>
      <c r="K40" s="16">
        <f>IFERROR(VLOOKUP($A40,[1]SIGEF!$A:$O,11,0),0)</f>
        <v>0</v>
      </c>
      <c r="L40" s="16">
        <f>IFERROR(VLOOKUP($A40,[1]SIGEF!$A:$O,12,0),0)</f>
        <v>0</v>
      </c>
      <c r="M40" s="16">
        <f>IFERROR(VLOOKUP($A40,[1]SIGEF!$A:$O,13,0),0)</f>
        <v>0</v>
      </c>
      <c r="N40" s="16">
        <f>IFERROR(VLOOKUP($A40,[1]SIGEF!$A:$O,14,0),0)</f>
        <v>0</v>
      </c>
      <c r="O40" s="16">
        <f>C40+D40+E40+F40+G40+H40+I40+J40+K40+L40+M40+N40</f>
        <v>0</v>
      </c>
    </row>
    <row r="41" spans="1:15" ht="16.5" x14ac:dyDescent="0.25">
      <c r="A41" s="17" t="s">
        <v>84</v>
      </c>
      <c r="B41" s="8" t="s">
        <v>83</v>
      </c>
      <c r="C41" s="16">
        <f>IFERROR(VLOOKUP($A41,[1]SIGEF!$A:$O,3,0),0)</f>
        <v>8538769.5399999991</v>
      </c>
      <c r="D41" s="16">
        <f>IFERROR(VLOOKUP($A41,[1]SIGEF!$A:$O,4,0),0)</f>
        <v>8538769.5399999991</v>
      </c>
      <c r="E41" s="16">
        <f>IFERROR(VLOOKUP($A41,[1]SIGEF!$A:$O,5,0),0)</f>
        <v>8538769.5399999991</v>
      </c>
      <c r="F41" s="16">
        <f>IFERROR(VLOOKUP($A41,[1]SIGEF!$A:$O,6,0),0)</f>
        <v>8538769.5399999991</v>
      </c>
      <c r="G41" s="16">
        <f>IFERROR(VLOOKUP($A41,[1]SIGEF!$A:$O,7,0),0)</f>
        <v>8538769.5399999991</v>
      </c>
      <c r="H41" s="16">
        <f>IFERROR(VLOOKUP($A41,[1]SIGEF!$A:$O,8,0),0)</f>
        <v>34549104.539999999</v>
      </c>
      <c r="I41" s="16">
        <f>IFERROR(VLOOKUP($A41,[1]SIGEF!$A:$O,9,0),0)</f>
        <v>18538769.539999999</v>
      </c>
      <c r="J41" s="16">
        <f>IFERROR(VLOOKUP($A41,[1]SIGEF!$A:$O,10,0),0)</f>
        <v>0</v>
      </c>
      <c r="K41" s="16">
        <f>IFERROR(VLOOKUP($A41,[1]SIGEF!$A:$O,11,0),0)</f>
        <v>0</v>
      </c>
      <c r="L41" s="16">
        <f>IFERROR(VLOOKUP($A41,[1]SIGEF!$A:$O,12,0),0)</f>
        <v>0</v>
      </c>
      <c r="M41" s="16">
        <f>IFERROR(VLOOKUP($A41,[1]SIGEF!$A:$O,13,0),0)</f>
        <v>0</v>
      </c>
      <c r="N41" s="23">
        <f>IFERROR(VLOOKUP($A41,[1]SIGEF!$A:$O,14,0),0)</f>
        <v>0</v>
      </c>
      <c r="O41" s="16">
        <f>C41+D41+E41+F41+G41+H41+I41+J41+K41+L41+M41+N41</f>
        <v>95781721.780000001</v>
      </c>
    </row>
    <row r="42" spans="1:15" ht="16.5" x14ac:dyDescent="0.25">
      <c r="A42" s="17" t="s">
        <v>82</v>
      </c>
      <c r="B42" s="8" t="s">
        <v>81</v>
      </c>
      <c r="C42" s="16">
        <f>IFERROR(VLOOKUP($A42,[1]SIGEF!$A:$O,3,0),0)</f>
        <v>0</v>
      </c>
      <c r="D42" s="16">
        <f>IFERROR(VLOOKUP($A42,[1]SIGEF!$A:$O,4,0),0)</f>
        <v>0</v>
      </c>
      <c r="E42" s="16">
        <f>IFERROR(VLOOKUP($A42,[1]SIGEF!$A:$O,5,0),0)</f>
        <v>0</v>
      </c>
      <c r="F42" s="16">
        <f>IFERROR(VLOOKUP($A42,[1]SIGEF!$A:$O,6,0),0)</f>
        <v>0</v>
      </c>
      <c r="G42" s="16">
        <f>IFERROR(VLOOKUP($A42,[1]SIGEF!$A:$O,7,0),0)</f>
        <v>0</v>
      </c>
      <c r="H42" s="16">
        <f>IFERROR(VLOOKUP($A42,[1]SIGEF!$A:$O,8,0),0)</f>
        <v>0</v>
      </c>
      <c r="I42" s="16">
        <f>IFERROR(VLOOKUP($A42,[1]SIGEF!$A:$O,9,0),0)</f>
        <v>0</v>
      </c>
      <c r="J42" s="16">
        <f>IFERROR(VLOOKUP($A42,[1]SIGEF!$A:$O,10,0),0)</f>
        <v>0</v>
      </c>
      <c r="K42" s="16">
        <f>IFERROR(VLOOKUP($A42,[1]SIGEF!$A:$O,11,0),0)</f>
        <v>0</v>
      </c>
      <c r="L42" s="16">
        <f>IFERROR(VLOOKUP($A42,[1]SIGEF!$A:$O,12,0),0)</f>
        <v>0</v>
      </c>
      <c r="M42" s="16">
        <f>IFERROR(VLOOKUP($A42,[1]SIGEF!$A:$O,13,0),0)</f>
        <v>0</v>
      </c>
      <c r="N42" s="16">
        <f>IFERROR(VLOOKUP($A42,[1]SIGEF!$A:$O,14,0),0)</f>
        <v>0</v>
      </c>
      <c r="O42" s="16">
        <f>C42+D42+E42+F42+G42+H42+I42+J42+K42+L42+M42+N42</f>
        <v>0</v>
      </c>
    </row>
    <row r="43" spans="1:15" x14ac:dyDescent="0.25">
      <c r="A43" s="17" t="s">
        <v>80</v>
      </c>
      <c r="B43" s="22" t="s">
        <v>79</v>
      </c>
      <c r="C43" s="16">
        <f>IFERROR(VLOOKUP($A43,[1]SIGEF!$A:$O,3,0),0)</f>
        <v>0</v>
      </c>
      <c r="D43" s="16">
        <f>IFERROR(VLOOKUP($A43,[1]SIGEF!$A:$O,4,0),0)</f>
        <v>0</v>
      </c>
      <c r="E43" s="16">
        <f>IFERROR(VLOOKUP($A43,[1]SIGEF!$A:$O,5,0),0)</f>
        <v>0</v>
      </c>
      <c r="F43" s="16">
        <f>IFERROR(VLOOKUP($A43,[1]SIGEF!$A:$O,6,0),0)</f>
        <v>0</v>
      </c>
      <c r="G43" s="16">
        <f>IFERROR(VLOOKUP($A43,[1]SIGEF!$A:$O,7,0),0)</f>
        <v>0</v>
      </c>
      <c r="H43" s="16">
        <f>IFERROR(VLOOKUP($A43,[1]SIGEF!$A:$O,8,0),0)</f>
        <v>0</v>
      </c>
      <c r="I43" s="16">
        <f>IFERROR(VLOOKUP($A43,[1]SIGEF!$A:$O,9,0),0)</f>
        <v>0</v>
      </c>
      <c r="J43" s="16">
        <f>IFERROR(VLOOKUP($A43,[1]SIGEF!$A:$O,10,0),0)</f>
        <v>0</v>
      </c>
      <c r="K43" s="16">
        <f>IFERROR(VLOOKUP($A43,[1]SIGEF!$A:$O,11,0),0)</f>
        <v>0</v>
      </c>
      <c r="L43" s="16">
        <f>IFERROR(VLOOKUP($A43,[1]SIGEF!$A:$O,12,0),0)</f>
        <v>0</v>
      </c>
      <c r="M43" s="16">
        <f>IFERROR(VLOOKUP($A43,[1]SIGEF!$A:$O,13,0),0)</f>
        <v>0</v>
      </c>
      <c r="N43" s="16">
        <f>IFERROR(VLOOKUP($A43,[1]SIGEF!$A:$O,14,0),0)</f>
        <v>0</v>
      </c>
      <c r="O43" s="16">
        <f>C43+D43+E43+F43+G43+H43+I43+J43+K43+L43+M43+N43</f>
        <v>0</v>
      </c>
    </row>
    <row r="44" spans="1:15" x14ac:dyDescent="0.25">
      <c r="A44" s="17" t="s">
        <v>78</v>
      </c>
      <c r="B44" s="8" t="s">
        <v>77</v>
      </c>
      <c r="C44" s="16">
        <f>IFERROR(VLOOKUP($A44,[1]SIGEF!$A:$O,3,0),0)</f>
        <v>0</v>
      </c>
      <c r="D44" s="16">
        <f>IFERROR(VLOOKUP($A44,[1]SIGEF!$A:$O,4,0),0)</f>
        <v>0</v>
      </c>
      <c r="E44" s="16">
        <f>IFERROR(VLOOKUP($A44,[1]SIGEF!$A:$O,5,0),0)</f>
        <v>0</v>
      </c>
      <c r="F44" s="16">
        <f>IFERROR(VLOOKUP($A44,[1]SIGEF!$A:$O,6,0),0)</f>
        <v>0</v>
      </c>
      <c r="G44" s="16">
        <f>IFERROR(VLOOKUP($A44,[1]SIGEF!$A:$O,7,0),0)</f>
        <v>555000</v>
      </c>
      <c r="H44" s="16">
        <f>IFERROR(VLOOKUP($A44,[1]SIGEF!$A:$O,8,0),0)</f>
        <v>0</v>
      </c>
      <c r="I44" s="16">
        <f>IFERROR(VLOOKUP($A44,[1]SIGEF!$A:$O,9,0),0)</f>
        <v>0</v>
      </c>
      <c r="J44" s="16">
        <f>IFERROR(VLOOKUP($A44,[1]SIGEF!$A:$O,10,0),0)</f>
        <v>0</v>
      </c>
      <c r="K44" s="16">
        <f>IFERROR(VLOOKUP($A44,[1]SIGEF!$A:$O,11,0),0)</f>
        <v>0</v>
      </c>
      <c r="L44" s="16">
        <f>IFERROR(VLOOKUP($A44,[1]SIGEF!$A:$O,12,0),0)</f>
        <v>0</v>
      </c>
      <c r="M44" s="16">
        <f>IFERROR(VLOOKUP($A44,[1]SIGEF!$A:$O,13,0),0)</f>
        <v>0</v>
      </c>
      <c r="N44" s="23">
        <f>IFERROR(VLOOKUP($A44,[1]SIGEF!$A:$O,14,0),0)</f>
        <v>0</v>
      </c>
      <c r="O44" s="16">
        <f>C44+D44+E44+F44+G44+H44+I44+J44+K44+L44+M44+N44</f>
        <v>555000</v>
      </c>
    </row>
    <row r="45" spans="1:15" ht="16.5" x14ac:dyDescent="0.25">
      <c r="A45" s="17" t="s">
        <v>76</v>
      </c>
      <c r="B45" s="8" t="s">
        <v>75</v>
      </c>
      <c r="C45" s="16">
        <f>IFERROR(VLOOKUP($A45,[1]SIGEF!$A:$O,3,0),0)</f>
        <v>19464964.66</v>
      </c>
      <c r="D45" s="16">
        <f>IFERROR(VLOOKUP($A45,[1]SIGEF!$A:$O,4,0),0)</f>
        <v>25281964.66</v>
      </c>
      <c r="E45" s="16">
        <f>IFERROR(VLOOKUP($A45,[1]SIGEF!$A:$O,5,0),0)</f>
        <v>25403029.66</v>
      </c>
      <c r="F45" s="16">
        <f>IFERROR(VLOOKUP($A45,[1]SIGEF!$A:$O,6,0),0)</f>
        <v>17509614.66</v>
      </c>
      <c r="G45" s="16">
        <f>IFERROR(VLOOKUP($A45,[1]SIGEF!$A:$O,7,0),0)</f>
        <v>21399884.66</v>
      </c>
      <c r="H45" s="16">
        <f>IFERROR(VLOOKUP($A45,[1]SIGEF!$A:$O,8,0),0)</f>
        <v>19385319.66</v>
      </c>
      <c r="I45" s="16">
        <f>IFERROR(VLOOKUP($A45,[1]SIGEF!$A:$O,9,0),0)</f>
        <v>31195014.66</v>
      </c>
      <c r="J45" s="16">
        <f>IFERROR(VLOOKUP($A45,[1]SIGEF!$A:$O,10,0),0)</f>
        <v>0</v>
      </c>
      <c r="K45" s="16">
        <f>IFERROR(VLOOKUP($A45,[1]SIGEF!$A:$O,11,0),0)</f>
        <v>0</v>
      </c>
      <c r="L45" s="16">
        <f>IFERROR(VLOOKUP($A45,[1]SIGEF!$A:$O,12,0),0)</f>
        <v>0</v>
      </c>
      <c r="M45" s="16">
        <f>IFERROR(VLOOKUP($A45,[1]SIGEF!$A:$O,13,0),0)</f>
        <v>0</v>
      </c>
      <c r="N45" s="23">
        <f>IFERROR(VLOOKUP($A45,[1]SIGEF!$A:$O,14,0),0)</f>
        <v>0</v>
      </c>
      <c r="O45" s="16">
        <f>C45+D45+E45+F45+G45+H45+I45+J45+K45+L45+M45+N45</f>
        <v>159639792.62</v>
      </c>
    </row>
    <row r="46" spans="1:15" s="25" customFormat="1" ht="15" x14ac:dyDescent="0.25">
      <c r="B46" s="19" t="s">
        <v>74</v>
      </c>
      <c r="C46" s="11">
        <f>C48</f>
        <v>0</v>
      </c>
      <c r="D46" s="11">
        <f>D48</f>
        <v>0</v>
      </c>
      <c r="E46" s="11">
        <f>E48</f>
        <v>0</v>
      </c>
      <c r="F46" s="11">
        <f>F48</f>
        <v>0</v>
      </c>
      <c r="G46" s="11">
        <f>G48</f>
        <v>0</v>
      </c>
      <c r="H46" s="11">
        <f>H48</f>
        <v>0</v>
      </c>
      <c r="I46" s="11">
        <f>I48</f>
        <v>45000000</v>
      </c>
      <c r="J46" s="11">
        <f>J48</f>
        <v>0</v>
      </c>
      <c r="K46" s="11">
        <f>K48</f>
        <v>0</v>
      </c>
      <c r="L46" s="11">
        <f>L48</f>
        <v>0</v>
      </c>
      <c r="M46" s="11">
        <v>0</v>
      </c>
      <c r="N46" s="16">
        <v>0</v>
      </c>
      <c r="O46" s="11">
        <f>C46+D46+E46+F46+G46+H46+I46+J46+K46+L46+M46+N46</f>
        <v>45000000</v>
      </c>
    </row>
    <row r="47" spans="1:15" x14ac:dyDescent="0.25">
      <c r="A47" s="17" t="s">
        <v>73</v>
      </c>
      <c r="B47" s="8" t="s">
        <v>72</v>
      </c>
      <c r="C47" s="11">
        <f>IFERROR(VLOOKUP($A47,[1]SIGEF!$A:$O,3,0),0)</f>
        <v>0</v>
      </c>
      <c r="D47" s="11">
        <f>IFERROR(VLOOKUP($A47,[1]SIGEF!$A:$O,4,0),0)</f>
        <v>0</v>
      </c>
      <c r="E47" s="11">
        <f>IFERROR(VLOOKUP($A47,[1]SIGEF!$A:$O,5,0),0)</f>
        <v>0</v>
      </c>
      <c r="F47" s="11">
        <f>IFERROR(VLOOKUP($A47,[1]SIGEF!$A:$O,6,0),0)</f>
        <v>0</v>
      </c>
      <c r="G47" s="11">
        <f>IFERROR(VLOOKUP($A47,[1]SIGEF!$A:$O,7,0),0)</f>
        <v>0</v>
      </c>
      <c r="H47" s="11">
        <f>IFERROR(VLOOKUP($A47,[1]SIGEF!$A:$O,8,0),0)</f>
        <v>0</v>
      </c>
      <c r="I47" s="11">
        <f>IFERROR(VLOOKUP($A47,[1]SIGEF!$A:$O,9,0),0)</f>
        <v>0</v>
      </c>
      <c r="J47" s="11">
        <f>IFERROR(VLOOKUP($A47,[1]SIGEF!$A:$O,10,0),0)</f>
        <v>0</v>
      </c>
      <c r="K47" s="11">
        <f>IFERROR(VLOOKUP($A47,[1]SIGEF!$A:$O,11,0),0)</f>
        <v>0</v>
      </c>
      <c r="L47" s="11">
        <f>IFERROR(VLOOKUP($A47,[1]SIGEF!$A:$O,12,0),0)</f>
        <v>0</v>
      </c>
      <c r="M47" s="11">
        <f>IFERROR(VLOOKUP($A47,[1]SIGEF!$A:$O,13,0),0)</f>
        <v>0</v>
      </c>
      <c r="N47" s="11">
        <f>IFERROR(VLOOKUP($A47,[1]SIGEF!$A:$O,14,0),0)</f>
        <v>0</v>
      </c>
      <c r="O47" s="11">
        <f>C47+D47+E47+F47+G47+H47+I47+J47+K47+L47+M47+N47</f>
        <v>0</v>
      </c>
    </row>
    <row r="48" spans="1:15" ht="16.5" x14ac:dyDescent="0.25">
      <c r="A48" s="17" t="s">
        <v>71</v>
      </c>
      <c r="B48" s="8" t="s">
        <v>70</v>
      </c>
      <c r="C48" s="16">
        <f>IFERROR(VLOOKUP($A48,[1]SIGEF!$A:$O,3,0),0)</f>
        <v>0</v>
      </c>
      <c r="D48" s="16">
        <f>IFERROR(VLOOKUP($A48,[1]SIGEF!$A:$O,4,0),0)</f>
        <v>0</v>
      </c>
      <c r="E48" s="16">
        <f>IFERROR(VLOOKUP($A48,[1]SIGEF!$A:$O,5,0),0)</f>
        <v>0</v>
      </c>
      <c r="F48" s="16">
        <f>IFERROR(VLOOKUP($A48,[1]SIGEF!$A:$O,6,0),0)</f>
        <v>0</v>
      </c>
      <c r="G48" s="16">
        <f>IFERROR(VLOOKUP($A48,[1]SIGEF!$A:$O,7,0),0)</f>
        <v>0</v>
      </c>
      <c r="H48" s="16">
        <f>IFERROR(VLOOKUP($A48,[1]SIGEF!$A:$O,8,0),0)</f>
        <v>0</v>
      </c>
      <c r="I48" s="16">
        <f>IFERROR(VLOOKUP($A48,[1]SIGEF!$A:$O,9,0),0)</f>
        <v>45000000</v>
      </c>
      <c r="J48" s="16">
        <f>IFERROR(VLOOKUP($A48,[1]SIGEF!$A:$O,10,0),0)</f>
        <v>0</v>
      </c>
      <c r="K48" s="16">
        <f>IFERROR(VLOOKUP($A48,[1]SIGEF!$A:$O,11,0),0)</f>
        <v>0</v>
      </c>
      <c r="L48" s="16">
        <f>IFERROR(VLOOKUP($A48,[1]SIGEF!$A:$O,12,0),0)</f>
        <v>0</v>
      </c>
      <c r="M48" s="16">
        <f>IFERROR(VLOOKUP($A48,[1]SIGEF!$A:$O,13,0),0)</f>
        <v>0</v>
      </c>
      <c r="N48" s="11">
        <f>IFERROR(VLOOKUP($A48,[1]SIGEF!$A:$O,14,0),0)</f>
        <v>0</v>
      </c>
      <c r="O48" s="16">
        <f>C48+D48+E48+F48+G48+H48+I48+J48+K48+L48+M48+N48</f>
        <v>45000000</v>
      </c>
    </row>
    <row r="49" spans="1:15" ht="16.5" x14ac:dyDescent="0.25">
      <c r="A49" s="17" t="s">
        <v>69</v>
      </c>
      <c r="B49" s="8" t="s">
        <v>68</v>
      </c>
      <c r="C49" s="16">
        <f>IFERROR(VLOOKUP($A49,[1]SIGEF!$A:$O,3,0),0)</f>
        <v>0</v>
      </c>
      <c r="D49" s="16">
        <f>IFERROR(VLOOKUP($A49,[1]SIGEF!$A:$O,4,0),0)</f>
        <v>0</v>
      </c>
      <c r="E49" s="16">
        <f>IFERROR(VLOOKUP($A49,[1]SIGEF!$A:$O,5,0),0)</f>
        <v>0</v>
      </c>
      <c r="F49" s="16">
        <f>IFERROR(VLOOKUP($A49,[1]SIGEF!$A:$O,6,0),0)</f>
        <v>0</v>
      </c>
      <c r="G49" s="16">
        <f>IFERROR(VLOOKUP($A49,[1]SIGEF!$A:$O,7,0),0)</f>
        <v>0</v>
      </c>
      <c r="H49" s="16">
        <f>IFERROR(VLOOKUP($A49,[1]SIGEF!$A:$O,8,0),0)</f>
        <v>0</v>
      </c>
      <c r="I49" s="16">
        <f>IFERROR(VLOOKUP($A49,[1]SIGEF!$A:$O,9,0),0)</f>
        <v>0</v>
      </c>
      <c r="J49" s="16">
        <f>IFERROR(VLOOKUP($A49,[1]SIGEF!$A:$O,10,0),0)</f>
        <v>0</v>
      </c>
      <c r="K49" s="16">
        <f>IFERROR(VLOOKUP($A49,[1]SIGEF!$A:$O,11,0),0)</f>
        <v>0</v>
      </c>
      <c r="L49" s="16">
        <f>IFERROR(VLOOKUP($A49,[1]SIGEF!$A:$O,12,0),0)</f>
        <v>0</v>
      </c>
      <c r="M49" s="16">
        <f>IFERROR(VLOOKUP($A49,[1]SIGEF!$A:$O,13,0),0)</f>
        <v>0</v>
      </c>
      <c r="N49" s="11">
        <f>IFERROR(VLOOKUP($A49,[1]SIGEF!$A:$O,14,0),0)</f>
        <v>0</v>
      </c>
      <c r="O49" s="16">
        <f>C49+D49+E49+F49+G49+H49+I49+J49+K49+L49+M49+N49</f>
        <v>0</v>
      </c>
    </row>
    <row r="50" spans="1:15" ht="16.5" x14ac:dyDescent="0.25">
      <c r="A50" s="17" t="s">
        <v>67</v>
      </c>
      <c r="B50" s="8" t="s">
        <v>66</v>
      </c>
      <c r="C50" s="16">
        <f>IFERROR(VLOOKUP($A50,[1]SIGEF!$A:$O,3,0),0)</f>
        <v>0</v>
      </c>
      <c r="D50" s="16">
        <f>IFERROR(VLOOKUP($A50,[1]SIGEF!$A:$O,4,0),0)</f>
        <v>0</v>
      </c>
      <c r="E50" s="16">
        <f>IFERROR(VLOOKUP($A50,[1]SIGEF!$A:$O,5,0),0)</f>
        <v>0</v>
      </c>
      <c r="F50" s="16">
        <f>IFERROR(VLOOKUP($A50,[1]SIGEF!$A:$O,6,0),0)</f>
        <v>0</v>
      </c>
      <c r="G50" s="16">
        <f>IFERROR(VLOOKUP($A50,[1]SIGEF!$A:$O,7,0),0)</f>
        <v>0</v>
      </c>
      <c r="H50" s="16">
        <f>IFERROR(VLOOKUP($A50,[1]SIGEF!$A:$O,8,0),0)</f>
        <v>0</v>
      </c>
      <c r="I50" s="16">
        <f>IFERROR(VLOOKUP($A50,[1]SIGEF!$A:$O,9,0),0)</f>
        <v>0</v>
      </c>
      <c r="J50" s="16">
        <f>IFERROR(VLOOKUP($A50,[1]SIGEF!$A:$O,10,0),0)</f>
        <v>0</v>
      </c>
      <c r="K50" s="16">
        <f>IFERROR(VLOOKUP($A50,[1]SIGEF!$A:$O,11,0),0)</f>
        <v>0</v>
      </c>
      <c r="L50" s="16">
        <f>IFERROR(VLOOKUP($A50,[1]SIGEF!$A:$O,12,0),0)</f>
        <v>0</v>
      </c>
      <c r="M50" s="16">
        <f>IFERROR(VLOOKUP($A50,[1]SIGEF!$A:$O,13,0),0)</f>
        <v>0</v>
      </c>
      <c r="N50" s="11">
        <f>IFERROR(VLOOKUP($A50,[1]SIGEF!$A:$O,14,0),0)</f>
        <v>0</v>
      </c>
      <c r="O50" s="16">
        <f>C50+D50+E50+F50+G50+H50+I50+J50+K50+L50+M50+N50</f>
        <v>0</v>
      </c>
    </row>
    <row r="51" spans="1:15" x14ac:dyDescent="0.25">
      <c r="A51" s="17" t="s">
        <v>65</v>
      </c>
      <c r="B51" s="8" t="s">
        <v>64</v>
      </c>
      <c r="C51" s="16">
        <f>IFERROR(VLOOKUP($A51,[1]SIGEF!$A:$O,3,0),0)</f>
        <v>0</v>
      </c>
      <c r="D51" s="16">
        <f>IFERROR(VLOOKUP($A51,[1]SIGEF!$A:$O,4,0),0)</f>
        <v>0</v>
      </c>
      <c r="E51" s="16">
        <f>IFERROR(VLOOKUP($A51,[1]SIGEF!$A:$O,5,0),0)</f>
        <v>0</v>
      </c>
      <c r="F51" s="16">
        <f>IFERROR(VLOOKUP($A51,[1]SIGEF!$A:$O,6,0),0)</f>
        <v>0</v>
      </c>
      <c r="G51" s="16">
        <f>IFERROR(VLOOKUP($A51,[1]SIGEF!$A:$O,7,0),0)</f>
        <v>0</v>
      </c>
      <c r="H51" s="16">
        <f>IFERROR(VLOOKUP($A51,[1]SIGEF!$A:$O,8,0),0)</f>
        <v>0</v>
      </c>
      <c r="I51" s="16">
        <f>IFERROR(VLOOKUP($A51,[1]SIGEF!$A:$O,9,0),0)</f>
        <v>0</v>
      </c>
      <c r="J51" s="16">
        <f>IFERROR(VLOOKUP($A51,[1]SIGEF!$A:$O,10,0),0)</f>
        <v>0</v>
      </c>
      <c r="K51" s="16">
        <f>IFERROR(VLOOKUP($A51,[1]SIGEF!$A:$O,11,0),0)</f>
        <v>0</v>
      </c>
      <c r="L51" s="16">
        <f>IFERROR(VLOOKUP($A51,[1]SIGEF!$A:$O,12,0),0)</f>
        <v>0</v>
      </c>
      <c r="M51" s="16">
        <f>IFERROR(VLOOKUP($A51,[1]SIGEF!$A:$O,13,0),0)</f>
        <v>0</v>
      </c>
      <c r="N51" s="11">
        <f>IFERROR(VLOOKUP($A51,[1]SIGEF!$A:$O,14,0),0)</f>
        <v>0</v>
      </c>
      <c r="O51" s="16">
        <f>C51+D51+E51+F51+G51+H51+I51+J51+K51+L51+M51+N51</f>
        <v>0</v>
      </c>
    </row>
    <row r="52" spans="1:15" ht="16.5" x14ac:dyDescent="0.25">
      <c r="A52" s="17" t="s">
        <v>63</v>
      </c>
      <c r="B52" s="8" t="s">
        <v>62</v>
      </c>
      <c r="C52" s="16">
        <f>IFERROR(VLOOKUP($A52,[1]SIGEF!$A:$O,3,0),0)</f>
        <v>0</v>
      </c>
      <c r="D52" s="16">
        <f>IFERROR(VLOOKUP($A52,[1]SIGEF!$A:$O,4,0),0)</f>
        <v>0</v>
      </c>
      <c r="E52" s="16">
        <f>IFERROR(VLOOKUP($A52,[1]SIGEF!$A:$O,5,0),0)</f>
        <v>0</v>
      </c>
      <c r="F52" s="16">
        <f>IFERROR(VLOOKUP($A52,[1]SIGEF!$A:$O,6,0),0)</f>
        <v>0</v>
      </c>
      <c r="G52" s="16">
        <f>IFERROR(VLOOKUP($A52,[1]SIGEF!$A:$O,7,0),0)</f>
        <v>0</v>
      </c>
      <c r="H52" s="16">
        <f>IFERROR(VLOOKUP($A52,[1]SIGEF!$A:$O,8,0),0)</f>
        <v>0</v>
      </c>
      <c r="I52" s="16">
        <f>IFERROR(VLOOKUP($A52,[1]SIGEF!$A:$O,9,0),0)</f>
        <v>0</v>
      </c>
      <c r="J52" s="16">
        <f>IFERROR(VLOOKUP($A52,[1]SIGEF!$A:$O,10,0),0)</f>
        <v>0</v>
      </c>
      <c r="K52" s="16">
        <f>IFERROR(VLOOKUP($A52,[1]SIGEF!$A:$O,11,0),0)</f>
        <v>0</v>
      </c>
      <c r="L52" s="16">
        <f>IFERROR(VLOOKUP($A52,[1]SIGEF!$A:$O,12,0),0)</f>
        <v>0</v>
      </c>
      <c r="M52" s="16">
        <f>IFERROR(VLOOKUP($A52,[1]SIGEF!$A:$O,13,0),0)</f>
        <v>0</v>
      </c>
      <c r="N52" s="11">
        <f>IFERROR(VLOOKUP($A52,[1]SIGEF!$A:$O,14,0),0)</f>
        <v>0</v>
      </c>
      <c r="O52" s="16">
        <f>C52+D52+E52+F52+G52+H52+I52+J52+K52+L52+M52+N52</f>
        <v>0</v>
      </c>
    </row>
    <row r="53" spans="1:15" x14ac:dyDescent="0.25">
      <c r="B53" s="19" t="s">
        <v>61</v>
      </c>
      <c r="C53" s="11">
        <f>C54+C55+C57+C58+C59+C61+C56</f>
        <v>0</v>
      </c>
      <c r="D53" s="11">
        <f>D54+D55+D57+D58+D59+D61+D56</f>
        <v>0</v>
      </c>
      <c r="E53" s="11">
        <f>E54+E55+E57+E58+E59+E61+E56+E62</f>
        <v>5194690.75</v>
      </c>
      <c r="F53" s="11">
        <f>F54+F55+F57+F58+F59+F61+F56+F62</f>
        <v>0</v>
      </c>
      <c r="G53" s="11">
        <f>G54+G55+G57+G58+G59+G61+G56+G62</f>
        <v>118298.66</v>
      </c>
      <c r="H53" s="11">
        <f>H54+H55+H57+H58+H59+H61+H56+H62</f>
        <v>0</v>
      </c>
      <c r="I53" s="11">
        <f>I54+I55+I57+I58+I59+I61+I56+I62</f>
        <v>5982536.6900000004</v>
      </c>
      <c r="J53" s="11">
        <f>J54+J55+J57+J58+J59+J61+J56+J62</f>
        <v>0</v>
      </c>
      <c r="K53" s="11">
        <f>K54+K55+K57+K58+K59+K61+K56+K62</f>
        <v>0</v>
      </c>
      <c r="L53" s="11">
        <f>L54+L55+L57+L58+L59+L61+L56+L62</f>
        <v>0</v>
      </c>
      <c r="M53" s="11">
        <f>M54+M55+M57+M58+M59+M61+M56+M62</f>
        <v>0</v>
      </c>
      <c r="N53" s="11">
        <f>N54+N55+N56+N57+N58+N59+N60+N61+N62</f>
        <v>0</v>
      </c>
      <c r="O53" s="11">
        <f>C53+D53+E53+F53+G53+H53+I53+J53+K53+L53+M53+N53</f>
        <v>11295526.100000001</v>
      </c>
    </row>
    <row r="54" spans="1:15" x14ac:dyDescent="0.25">
      <c r="A54" s="17" t="s">
        <v>60</v>
      </c>
      <c r="B54" s="22" t="s">
        <v>59</v>
      </c>
      <c r="C54" s="16">
        <f>IFERROR(VLOOKUP($A54,[1]SIGEF!$A:$O,3,0),0)</f>
        <v>0</v>
      </c>
      <c r="D54" s="16">
        <f>IFERROR(VLOOKUP($A54,[1]SIGEF!$A:$O,4,0),0)</f>
        <v>0</v>
      </c>
      <c r="E54" s="16">
        <f>IFERROR(VLOOKUP($A54,[1]SIGEF!$A:$O,5,0),0)</f>
        <v>173666.5</v>
      </c>
      <c r="F54" s="16">
        <f>IFERROR(VLOOKUP($A54,[1]SIGEF!$A:$O,6,0),0)</f>
        <v>0</v>
      </c>
      <c r="G54" s="16">
        <f>IFERROR(VLOOKUP($A54,[1]SIGEF!$A:$O,7,0),0)</f>
        <v>0</v>
      </c>
      <c r="H54" s="16">
        <f>IFERROR(VLOOKUP($A54,[1]SIGEF!$A:$O,8,0),0)</f>
        <v>0</v>
      </c>
      <c r="I54" s="16">
        <f>IFERROR(VLOOKUP($A54,[1]SIGEF!$A:$O,9,0),0)</f>
        <v>5147778.4800000004</v>
      </c>
      <c r="J54" s="16">
        <f>IFERROR(VLOOKUP($A54,[1]SIGEF!$A:$O,10,0),0)</f>
        <v>0</v>
      </c>
      <c r="K54" s="16">
        <f>IFERROR(VLOOKUP($A54,[1]SIGEF!$A:$O,11,0),0)</f>
        <v>0</v>
      </c>
      <c r="L54" s="16">
        <f>IFERROR(VLOOKUP($A54,[1]SIGEF!$A:$O,12,0),0)</f>
        <v>0</v>
      </c>
      <c r="M54" s="16">
        <f>IFERROR(VLOOKUP($A54,[1]SIGEF!$A:$O,13,0),0)</f>
        <v>0</v>
      </c>
      <c r="N54" s="23">
        <f>IFERROR(VLOOKUP($A54,[1]SIGEF!$A:$O,14,0),0)</f>
        <v>0</v>
      </c>
      <c r="O54" s="16">
        <f>C54+D54+E54+F54+G54+H54+I54+J54+K54+L54+M54+N54</f>
        <v>5321444.9800000004</v>
      </c>
    </row>
    <row r="55" spans="1:15" ht="16.5" x14ac:dyDescent="0.25">
      <c r="A55" s="17" t="s">
        <v>58</v>
      </c>
      <c r="B55" s="8" t="s">
        <v>57</v>
      </c>
      <c r="C55" s="16">
        <f>IFERROR(VLOOKUP($A55,[1]SIGEF!$A:$O,3,0),0)</f>
        <v>0</v>
      </c>
      <c r="D55" s="16">
        <f>IFERROR(VLOOKUP($A55,[1]SIGEF!$A:$O,4,0),0)</f>
        <v>0</v>
      </c>
      <c r="E55" s="16">
        <f>IFERROR(VLOOKUP($A55,[1]SIGEF!$A:$O,5,0),0)</f>
        <v>5001984.24</v>
      </c>
      <c r="F55" s="16">
        <f>IFERROR(VLOOKUP($A55,[1]SIGEF!$A:$O,6,0),0)</f>
        <v>0</v>
      </c>
      <c r="G55" s="16">
        <f>IFERROR(VLOOKUP($A55,[1]SIGEF!$A:$O,7,0),0)</f>
        <v>118298.66</v>
      </c>
      <c r="H55" s="16">
        <f>IFERROR(VLOOKUP($A55,[1]SIGEF!$A:$O,8,0),0)</f>
        <v>0</v>
      </c>
      <c r="I55" s="16">
        <f>IFERROR(VLOOKUP($A55,[1]SIGEF!$A:$O,9,0),0)</f>
        <v>0</v>
      </c>
      <c r="J55" s="16">
        <f>IFERROR(VLOOKUP($A55,[1]SIGEF!$A:$O,10,0),0)</f>
        <v>0</v>
      </c>
      <c r="K55" s="16">
        <f>IFERROR(VLOOKUP($A55,[1]SIGEF!$A:$O,11,0),0)</f>
        <v>0</v>
      </c>
      <c r="L55" s="16">
        <f>IFERROR(VLOOKUP($A55,[1]SIGEF!$A:$O,12,0),0)</f>
        <v>0</v>
      </c>
      <c r="M55" s="16">
        <f>IFERROR(VLOOKUP($A55,[1]SIGEF!$A:$O,13,0),0)</f>
        <v>0</v>
      </c>
      <c r="N55" s="23">
        <f>IFERROR(VLOOKUP($A55,[1]SIGEF!$A:$O,14,0),0)</f>
        <v>0</v>
      </c>
      <c r="O55" s="16">
        <f>C55+D55+E55+F55+G55+H55+I55+J55+K55+L55+M55+N55</f>
        <v>5120282.9000000004</v>
      </c>
    </row>
    <row r="56" spans="1:15" x14ac:dyDescent="0.25">
      <c r="A56" s="17" t="s">
        <v>56</v>
      </c>
      <c r="B56" s="8" t="s">
        <v>55</v>
      </c>
      <c r="C56" s="16">
        <f>IFERROR(VLOOKUP($A56,[1]SIGEF!$A:$O,3,0),0)</f>
        <v>0</v>
      </c>
      <c r="D56" s="16">
        <f>IFERROR(VLOOKUP($A56,[1]SIGEF!$A:$O,4,0),0)</f>
        <v>0</v>
      </c>
      <c r="E56" s="16">
        <f>IFERROR(VLOOKUP($A56,[1]SIGEF!$A:$O,5,0),0)</f>
        <v>0</v>
      </c>
      <c r="F56" s="16">
        <f>IFERROR(VLOOKUP($A56,[1]SIGEF!$A:$O,6,0),0)</f>
        <v>0</v>
      </c>
      <c r="G56" s="16">
        <f>IFERROR(VLOOKUP($A56,[1]SIGEF!$A:$O,7,0),0)</f>
        <v>0</v>
      </c>
      <c r="H56" s="16">
        <f>IFERROR(VLOOKUP($A56,[1]SIGEF!$A:$O,8,0),0)</f>
        <v>0</v>
      </c>
      <c r="I56" s="16">
        <f>IFERROR(VLOOKUP($A56,[1]SIGEF!$A:$O,9,0),0)</f>
        <v>0</v>
      </c>
      <c r="J56" s="16">
        <f>IFERROR(VLOOKUP($A56,[1]SIGEF!$A:$O,10,0),0)</f>
        <v>0</v>
      </c>
      <c r="K56" s="16">
        <f>IFERROR(VLOOKUP($A56,[1]SIGEF!$A:$O,11,0),0)</f>
        <v>0</v>
      </c>
      <c r="L56" s="16">
        <f>IFERROR(VLOOKUP($A56,[1]SIGEF!$A:$O,12,0),0)</f>
        <v>0</v>
      </c>
      <c r="M56" s="16">
        <f>IFERROR(VLOOKUP($A56,[1]SIGEF!$A:$O,13,0),0)</f>
        <v>0</v>
      </c>
      <c r="N56" s="16">
        <f>IFERROR(VLOOKUP($A56,[1]SIGEF!$A:$O,14,0),0)</f>
        <v>0</v>
      </c>
      <c r="O56" s="16">
        <f>C56+D56+E56+F56+G56+H56+I56+J56+K56+L56+M56+N56</f>
        <v>0</v>
      </c>
    </row>
    <row r="57" spans="1:15" ht="16.5" x14ac:dyDescent="0.25">
      <c r="A57" s="17" t="s">
        <v>54</v>
      </c>
      <c r="B57" s="8" t="s">
        <v>53</v>
      </c>
      <c r="C57" s="16">
        <f>IFERROR(VLOOKUP($A57,[1]SIGEF!$A:$O,3,0),0)</f>
        <v>0</v>
      </c>
      <c r="D57" s="16">
        <f>IFERROR(VLOOKUP($A57,[1]SIGEF!$A:$O,4,0),0)</f>
        <v>0</v>
      </c>
      <c r="E57" s="16">
        <f>IFERROR(VLOOKUP($A57,[1]SIGEF!$A:$O,5,0),0)</f>
        <v>0</v>
      </c>
      <c r="F57" s="16">
        <f>IFERROR(VLOOKUP($A57,[1]SIGEF!$A:$O,6,0),0)</f>
        <v>0</v>
      </c>
      <c r="G57" s="16">
        <f>IFERROR(VLOOKUP($A57,[1]SIGEF!$A:$O,7,0),0)</f>
        <v>0</v>
      </c>
      <c r="H57" s="16">
        <f>IFERROR(VLOOKUP($A57,[1]SIGEF!$A:$O,8,0),0)</f>
        <v>0</v>
      </c>
      <c r="I57" s="16">
        <f>IFERROR(VLOOKUP($A57,[1]SIGEF!$A:$O,9,0),0)</f>
        <v>0</v>
      </c>
      <c r="J57" s="16">
        <f>IFERROR(VLOOKUP($A57,[1]SIGEF!$A:$O,10,0),0)</f>
        <v>0</v>
      </c>
      <c r="K57" s="16">
        <f>IFERROR(VLOOKUP($A57,[1]SIGEF!$A:$O,11,0),0)</f>
        <v>0</v>
      </c>
      <c r="L57" s="16">
        <f>IFERROR(VLOOKUP($A57,[1]SIGEF!$A:$O,12,0),0)</f>
        <v>0</v>
      </c>
      <c r="M57" s="16">
        <f>IFERROR(VLOOKUP($A57,[1]SIGEF!$A:$O,13,0),0)</f>
        <v>0</v>
      </c>
      <c r="N57" s="16">
        <f>IFERROR(VLOOKUP($A57,[1]SIGEF!$A:$O,14,0),0)</f>
        <v>0</v>
      </c>
      <c r="O57" s="16">
        <f>C57+D57+E57+F57+G57+H57+I57+J57+K57+L57+M57+N57</f>
        <v>0</v>
      </c>
    </row>
    <row r="58" spans="1:15" x14ac:dyDescent="0.25">
      <c r="A58" s="17" t="s">
        <v>52</v>
      </c>
      <c r="B58" s="8" t="s">
        <v>51</v>
      </c>
      <c r="C58" s="16">
        <f>IFERROR(VLOOKUP($A58,[1]SIGEF!$A:$O,3,0),0)</f>
        <v>0</v>
      </c>
      <c r="D58" s="16">
        <f>IFERROR(VLOOKUP($A58,[1]SIGEF!$A:$O,4,0),0)</f>
        <v>0</v>
      </c>
      <c r="E58" s="16">
        <f>IFERROR(VLOOKUP($A58,[1]SIGEF!$A:$O,5,0),0)</f>
        <v>0</v>
      </c>
      <c r="F58" s="16">
        <f>IFERROR(VLOOKUP($A58,[1]SIGEF!$A:$O,6,0),0)</f>
        <v>0</v>
      </c>
      <c r="G58" s="16">
        <f>IFERROR(VLOOKUP($A58,[1]SIGEF!$A:$O,7,0),0)</f>
        <v>0</v>
      </c>
      <c r="H58" s="16">
        <f>IFERROR(VLOOKUP($A58,[1]SIGEF!$A:$O,8,0),0)</f>
        <v>0</v>
      </c>
      <c r="I58" s="16">
        <f>IFERROR(VLOOKUP($A58,[1]SIGEF!$A:$O,9,0),0)</f>
        <v>834758.21</v>
      </c>
      <c r="J58" s="16">
        <f>IFERROR(VLOOKUP($A58,[1]SIGEF!$A:$O,10,0),0)</f>
        <v>0</v>
      </c>
      <c r="K58" s="16">
        <f>IFERROR(VLOOKUP($A58,[1]SIGEF!$A:$O,11,0),0)</f>
        <v>0</v>
      </c>
      <c r="L58" s="16">
        <f>IFERROR(VLOOKUP($A58,[1]SIGEF!$A:$O,12,0),0)</f>
        <v>0</v>
      </c>
      <c r="M58" s="16">
        <f>IFERROR(VLOOKUP($A58,[1]SIGEF!$A:$O,13,0),0)</f>
        <v>0</v>
      </c>
      <c r="N58" s="23">
        <f>IFERROR(VLOOKUP($A58,[1]SIGEF!$A:$O,14,0),0)</f>
        <v>0</v>
      </c>
      <c r="O58" s="16">
        <f>C58+D58+E58+F58+G58+H58+I58+J58+K58+L58+M58+N58</f>
        <v>834758.21</v>
      </c>
    </row>
    <row r="59" spans="1:15" x14ac:dyDescent="0.25">
      <c r="A59" s="17" t="s">
        <v>50</v>
      </c>
      <c r="B59" s="8" t="s">
        <v>49</v>
      </c>
      <c r="C59" s="16">
        <f>IFERROR(VLOOKUP($A59,[1]SIGEF!$A:$O,3,0),0)</f>
        <v>0</v>
      </c>
      <c r="D59" s="16">
        <f>IFERROR(VLOOKUP($A59,[1]SIGEF!$A:$O,4,0),0)</f>
        <v>0</v>
      </c>
      <c r="E59" s="16">
        <f>IFERROR(VLOOKUP($A59,[1]SIGEF!$A:$O,5,0),0)</f>
        <v>19040.009999999998</v>
      </c>
      <c r="F59" s="16">
        <f>IFERROR(VLOOKUP($A59,[1]SIGEF!$A:$O,6,0),0)</f>
        <v>0</v>
      </c>
      <c r="G59" s="16">
        <f>IFERROR(VLOOKUP($A59,[1]SIGEF!$A:$O,7,0),0)</f>
        <v>0</v>
      </c>
      <c r="H59" s="16">
        <f>IFERROR(VLOOKUP($A59,[1]SIGEF!$A:$O,8,0),0)</f>
        <v>0</v>
      </c>
      <c r="I59" s="16">
        <f>IFERROR(VLOOKUP($A59,[1]SIGEF!$A:$O,9,0),0)</f>
        <v>0</v>
      </c>
      <c r="J59" s="16">
        <f>IFERROR(VLOOKUP($A59,[1]SIGEF!$A:$O,10,0),0)</f>
        <v>0</v>
      </c>
      <c r="K59" s="16">
        <f>IFERROR(VLOOKUP($A59,[1]SIGEF!$A:$O,11,0),0)</f>
        <v>0</v>
      </c>
      <c r="L59" s="16">
        <f>IFERROR(VLOOKUP($A59,[1]SIGEF!$A:$O,12,0),0)</f>
        <v>0</v>
      </c>
      <c r="M59" s="16">
        <f>IFERROR(VLOOKUP($A59,[1]SIGEF!$A:$O,13,0),0)</f>
        <v>0</v>
      </c>
      <c r="N59" s="16">
        <f>IFERROR(VLOOKUP($A59,[1]SIGEF!$A:$O,14,0),0)</f>
        <v>0</v>
      </c>
      <c r="O59" s="16">
        <f>C59+D59+E59+F59+G59+H59+I59+J59+K59+L59+M59+N59</f>
        <v>19040.009999999998</v>
      </c>
    </row>
    <row r="60" spans="1:15" x14ac:dyDescent="0.25">
      <c r="A60" s="17" t="s">
        <v>48</v>
      </c>
      <c r="B60" s="22" t="s">
        <v>47</v>
      </c>
      <c r="C60" s="16">
        <f>IFERROR(VLOOKUP($A60,[1]SIGEF!$A:$O,3,0),0)</f>
        <v>0</v>
      </c>
      <c r="D60" s="16">
        <f>IFERROR(VLOOKUP($A60,[1]SIGEF!$A:$O,4,0),0)</f>
        <v>0</v>
      </c>
      <c r="E60" s="16">
        <f>IFERROR(VLOOKUP($A60,[1]SIGEF!$A:$O,5,0),0)</f>
        <v>0</v>
      </c>
      <c r="F60" s="16">
        <f>IFERROR(VLOOKUP($A60,[1]SIGEF!$A:$O,6,0),0)</f>
        <v>0</v>
      </c>
      <c r="G60" s="16">
        <f>IFERROR(VLOOKUP($A60,[1]SIGEF!$A:$O,7,0),0)</f>
        <v>0</v>
      </c>
      <c r="H60" s="16">
        <f>IFERROR(VLOOKUP($A60,[1]SIGEF!$A:$O,8,0),0)</f>
        <v>0</v>
      </c>
      <c r="I60" s="16">
        <f>IFERROR(VLOOKUP($A60,[1]SIGEF!$A:$O,9,0),0)</f>
        <v>0</v>
      </c>
      <c r="J60" s="16">
        <f>IFERROR(VLOOKUP($A60,[1]SIGEF!$A:$O,10,0),0)</f>
        <v>0</v>
      </c>
      <c r="K60" s="16">
        <f>IFERROR(VLOOKUP($A60,[1]SIGEF!$A:$O,11,0),0)</f>
        <v>0</v>
      </c>
      <c r="L60" s="16">
        <f>IFERROR(VLOOKUP($A60,[1]SIGEF!$A:$O,12,0),0)</f>
        <v>0</v>
      </c>
      <c r="M60" s="16">
        <f>IFERROR(VLOOKUP($A60,[1]SIGEF!$A:$O,13,0),0)</f>
        <v>0</v>
      </c>
      <c r="N60" s="16">
        <f>IFERROR(VLOOKUP($A60,[1]SIGEF!$A:$O,14,0),0)</f>
        <v>0</v>
      </c>
      <c r="O60" s="16">
        <f>C60+D60+E60+F60+G60+H60+I60+J60+K60+L60+M60+N60</f>
        <v>0</v>
      </c>
    </row>
    <row r="61" spans="1:15" x14ac:dyDescent="0.25">
      <c r="A61" s="17" t="s">
        <v>46</v>
      </c>
      <c r="B61" s="22" t="s">
        <v>45</v>
      </c>
      <c r="C61" s="16">
        <f>IFERROR(VLOOKUP($A61,[1]SIGEF!$A:$O,3,0),0)</f>
        <v>0</v>
      </c>
      <c r="D61" s="16">
        <f>IFERROR(VLOOKUP($A61,[1]SIGEF!$A:$O,4,0),0)</f>
        <v>0</v>
      </c>
      <c r="E61" s="16">
        <f>IFERROR(VLOOKUP($A61,[1]SIGEF!$A:$O,5,0),0)</f>
        <v>0</v>
      </c>
      <c r="F61" s="16">
        <f>IFERROR(VLOOKUP($A61,[1]SIGEF!$A:$O,6,0),0)</f>
        <v>0</v>
      </c>
      <c r="G61" s="16">
        <f>IFERROR(VLOOKUP($A61,[1]SIGEF!$A:$O,7,0),0)</f>
        <v>0</v>
      </c>
      <c r="H61" s="16">
        <f>IFERROR(VLOOKUP($A61,[1]SIGEF!$A:$O,8,0),0)</f>
        <v>0</v>
      </c>
      <c r="I61" s="16">
        <f>IFERROR(VLOOKUP($A61,[1]SIGEF!$A:$O,9,0),0)</f>
        <v>0</v>
      </c>
      <c r="J61" s="16">
        <f>IFERROR(VLOOKUP($A61,[1]SIGEF!$A:$O,10,0),0)</f>
        <v>0</v>
      </c>
      <c r="K61" s="16">
        <f>IFERROR(VLOOKUP($A61,[1]SIGEF!$A:$O,11,0),0)</f>
        <v>0</v>
      </c>
      <c r="L61" s="16">
        <f>IFERROR(VLOOKUP($A61,[1]SIGEF!$A:$O,12,0),0)</f>
        <v>0</v>
      </c>
      <c r="M61" s="16">
        <f>IFERROR(VLOOKUP($A61,[1]SIGEF!$A:$O,13,0),0)</f>
        <v>0</v>
      </c>
      <c r="N61" s="23">
        <f>IFERROR(VLOOKUP($A61,[1]SIGEF!$A:$O,14,0),0)</f>
        <v>0</v>
      </c>
      <c r="O61" s="16">
        <f>C61+D61+E61+F61+G61+H61+I61+J61+K61+L61+M61+N61</f>
        <v>0</v>
      </c>
    </row>
    <row r="62" spans="1:15" ht="16.5" x14ac:dyDescent="0.25">
      <c r="A62" s="17" t="s">
        <v>44</v>
      </c>
      <c r="B62" s="8" t="s">
        <v>43</v>
      </c>
      <c r="C62" s="16">
        <f>IFERROR(VLOOKUP($A62,[1]SIGEF!$A:$O,3,0),0)</f>
        <v>0</v>
      </c>
      <c r="D62" s="16">
        <f>IFERROR(VLOOKUP($A62,[1]SIGEF!$A:$O,4,0),0)</f>
        <v>0</v>
      </c>
      <c r="E62" s="16">
        <f>IFERROR(VLOOKUP($A62,[1]SIGEF!$A:$O,5,0),0)</f>
        <v>0</v>
      </c>
      <c r="F62" s="16">
        <f>IFERROR(VLOOKUP($A62,[1]SIGEF!$A:$O,6,0),0)</f>
        <v>0</v>
      </c>
      <c r="G62" s="16">
        <f>IFERROR(VLOOKUP($A62,[1]SIGEF!$A:$O,7,0),0)</f>
        <v>0</v>
      </c>
      <c r="H62" s="16">
        <f>IFERROR(VLOOKUP($A62,[1]SIGEF!$A:$O,8,0),0)</f>
        <v>0</v>
      </c>
      <c r="I62" s="16">
        <f>IFERROR(VLOOKUP($A62,[1]SIGEF!$A:$O,9,0),0)</f>
        <v>0</v>
      </c>
      <c r="J62" s="16">
        <f>IFERROR(VLOOKUP($A62,[1]SIGEF!$A:$O,10,0),0)</f>
        <v>0</v>
      </c>
      <c r="K62" s="16">
        <f>IFERROR(VLOOKUP($A62,[1]SIGEF!$A:$O,11,0),0)</f>
        <v>0</v>
      </c>
      <c r="L62" s="16">
        <f>IFERROR(VLOOKUP($A62,[1]SIGEF!$A:$O,12,0),0)</f>
        <v>0</v>
      </c>
      <c r="M62" s="16">
        <f>IFERROR(VLOOKUP($A62,[1]SIGEF!$A:$O,13,0),0)</f>
        <v>0</v>
      </c>
      <c r="N62" s="23">
        <f>IFERROR(VLOOKUP($A62,[1]SIGEF!$A:$O,14,0),0)</f>
        <v>0</v>
      </c>
      <c r="O62" s="16">
        <f>C62+D62+E62+F62+G62+H62+I62+J62+K62+L62+M62+N62</f>
        <v>0</v>
      </c>
    </row>
    <row r="63" spans="1:15" x14ac:dyDescent="0.25">
      <c r="B63" s="18" t="s">
        <v>42</v>
      </c>
      <c r="C63" s="11">
        <f>C64+C65+C66+C67</f>
        <v>0</v>
      </c>
      <c r="D63" s="11">
        <f>D64+D65+D66+D67</f>
        <v>0</v>
      </c>
      <c r="E63" s="11">
        <f>E64+E65+E66+E67</f>
        <v>807881.79</v>
      </c>
      <c r="F63" s="11">
        <f>F64</f>
        <v>0</v>
      </c>
      <c r="G63" s="11">
        <f>G64</f>
        <v>0</v>
      </c>
      <c r="H63" s="11">
        <f>H64+H65</f>
        <v>1495216.53</v>
      </c>
      <c r="I63" s="11">
        <f>I64</f>
        <v>0</v>
      </c>
      <c r="J63" s="11">
        <f>J64</f>
        <v>0</v>
      </c>
      <c r="K63" s="11">
        <f>K64</f>
        <v>0</v>
      </c>
      <c r="L63" s="11">
        <f>L64</f>
        <v>0</v>
      </c>
      <c r="M63" s="11">
        <v>0</v>
      </c>
      <c r="N63" s="24">
        <f>N64+N65+N66</f>
        <v>0</v>
      </c>
      <c r="O63" s="11">
        <f>C63+D63+E63+F63+G63+H63+I63+J63+K63+L63+M63+N63</f>
        <v>2303098.3200000003</v>
      </c>
    </row>
    <row r="64" spans="1:15" x14ac:dyDescent="0.25">
      <c r="A64" s="17" t="s">
        <v>41</v>
      </c>
      <c r="B64" s="22" t="s">
        <v>40</v>
      </c>
      <c r="C64" s="16">
        <f>IFERROR(VLOOKUP($A64,[1]SIGEF!$A:$O,3,0),0)</f>
        <v>0</v>
      </c>
      <c r="D64" s="16">
        <f>IFERROR(VLOOKUP($A64,[1]SIGEF!$A:$O,4,0),0)</f>
        <v>0</v>
      </c>
      <c r="E64" s="16">
        <f>IFERROR(VLOOKUP($A64,[1]SIGEF!$A:$O,5,0),0)</f>
        <v>0</v>
      </c>
      <c r="F64" s="16">
        <f>IFERROR(VLOOKUP($A64,[1]SIGEF!$A:$O,6,0),0)</f>
        <v>0</v>
      </c>
      <c r="G64" s="16">
        <f>IFERROR(VLOOKUP($A64,[1]SIGEF!$A:$O,7,0),0)</f>
        <v>0</v>
      </c>
      <c r="H64" s="16">
        <f>IFERROR(VLOOKUP($A64,[1]SIGEF!$A:$O,8,0),0)</f>
        <v>0</v>
      </c>
      <c r="I64" s="16">
        <f>IFERROR(VLOOKUP($A64,[1]SIGEF!$A:$O,9,0),0)</f>
        <v>0</v>
      </c>
      <c r="J64" s="16">
        <f>IFERROR(VLOOKUP($A64,[1]SIGEF!$A:$O,10,0),0)</f>
        <v>0</v>
      </c>
      <c r="K64" s="16">
        <f>IFERROR(VLOOKUP($A64,[1]SIGEF!$A:$O,11,0),0)</f>
        <v>0</v>
      </c>
      <c r="L64" s="16">
        <f>IFERROR(VLOOKUP($A64,[1]SIGEF!$A:$O,12,0),0)</f>
        <v>0</v>
      </c>
      <c r="M64" s="16">
        <f>IFERROR(VLOOKUP($A64,[1]SIGEF!$A:$O,13,0),0)</f>
        <v>0</v>
      </c>
      <c r="N64" s="23">
        <f>IFERROR(VLOOKUP($A64,[1]SIGEF!$A:$O,14,0),0)</f>
        <v>0</v>
      </c>
      <c r="O64" s="16">
        <f>C64+D64+E64+F64+G64+H64+I64+J64+K64+L64+M64+N64</f>
        <v>0</v>
      </c>
    </row>
    <row r="65" spans="1:15" x14ac:dyDescent="0.25">
      <c r="A65" s="17" t="s">
        <v>39</v>
      </c>
      <c r="B65" s="22" t="s">
        <v>38</v>
      </c>
      <c r="C65" s="16">
        <f>IFERROR(VLOOKUP($A65,[1]SIGEF!$A:$O,3,0),0)</f>
        <v>0</v>
      </c>
      <c r="D65" s="16">
        <f>IFERROR(VLOOKUP($A65,[1]SIGEF!$A:$O,4,0),0)</f>
        <v>0</v>
      </c>
      <c r="E65" s="16">
        <f>IFERROR(VLOOKUP($A65,[1]SIGEF!$A:$O,5,0),0)</f>
        <v>807881.79</v>
      </c>
      <c r="F65" s="16">
        <f>IFERROR(VLOOKUP($A65,[1]SIGEF!$A:$O,6,0),0)</f>
        <v>0</v>
      </c>
      <c r="G65" s="16">
        <f>IFERROR(VLOOKUP($A65,[1]SIGEF!$A:$O,7,0),0)</f>
        <v>0</v>
      </c>
      <c r="H65" s="16">
        <f>IFERROR(VLOOKUP($A65,[1]SIGEF!$A:$O,8,0),0)</f>
        <v>1495216.53</v>
      </c>
      <c r="I65" s="16">
        <f>IFERROR(VLOOKUP($A65,[1]SIGEF!$A:$O,9,0),0)</f>
        <v>0</v>
      </c>
      <c r="J65" s="16">
        <f>IFERROR(VLOOKUP($A65,[1]SIGEF!$A:$O,10,0),0)</f>
        <v>0</v>
      </c>
      <c r="K65" s="16">
        <f>IFERROR(VLOOKUP($A65,[1]SIGEF!$A:$O,11,0),0)</f>
        <v>0</v>
      </c>
      <c r="L65" s="16">
        <f>IFERROR(VLOOKUP($A65,[1]SIGEF!$A:$O,12,0),0)</f>
        <v>0</v>
      </c>
      <c r="M65" s="16">
        <f>IFERROR(VLOOKUP($A65,[1]SIGEF!$A:$O,13,0),0)</f>
        <v>0</v>
      </c>
      <c r="N65" s="16">
        <f>IFERROR(VLOOKUP($A65,[1]SIGEF!$A:$O,14,0),0)</f>
        <v>0</v>
      </c>
      <c r="O65" s="16">
        <f>C65+D65+E65+F65+G65+H65+I65+J65+K65+L65+M65+N65</f>
        <v>2303098.3200000003</v>
      </c>
    </row>
    <row r="66" spans="1:15" x14ac:dyDescent="0.25">
      <c r="A66" s="17" t="s">
        <v>37</v>
      </c>
      <c r="B66" s="8" t="s">
        <v>36</v>
      </c>
      <c r="C66" s="16">
        <f>IFERROR(VLOOKUP($A66,[1]SIGEF!$A:$O,3,0),0)</f>
        <v>0</v>
      </c>
      <c r="D66" s="16">
        <f>IFERROR(VLOOKUP($A66,[1]SIGEF!$A:$O,4,0),0)</f>
        <v>0</v>
      </c>
      <c r="E66" s="16">
        <f>IFERROR(VLOOKUP($A66,[1]SIGEF!$A:$O,5,0),0)</f>
        <v>0</v>
      </c>
      <c r="F66" s="16">
        <f>IFERROR(VLOOKUP($A66,[1]SIGEF!$A:$O,6,0),0)</f>
        <v>0</v>
      </c>
      <c r="G66" s="16">
        <f>IFERROR(VLOOKUP($A66,[1]SIGEF!$A:$O,7,0),0)</f>
        <v>0</v>
      </c>
      <c r="H66" s="16">
        <f>IFERROR(VLOOKUP($A66,[1]SIGEF!$A:$O,8,0),0)</f>
        <v>0</v>
      </c>
      <c r="I66" s="16">
        <f>IFERROR(VLOOKUP($A66,[1]SIGEF!$A:$O,9,0),0)</f>
        <v>0</v>
      </c>
      <c r="J66" s="16">
        <f>IFERROR(VLOOKUP($A66,[1]SIGEF!$A:$O,10,0),0)</f>
        <v>0</v>
      </c>
      <c r="K66" s="16">
        <f>IFERROR(VLOOKUP($A66,[1]SIGEF!$A:$O,11,0),0)</f>
        <v>0</v>
      </c>
      <c r="L66" s="16">
        <f>IFERROR(VLOOKUP($A66,[1]SIGEF!$A:$O,12,0),0)</f>
        <v>0</v>
      </c>
      <c r="M66" s="16">
        <f>IFERROR(VLOOKUP($A66,[1]SIGEF!$A:$O,13,0),0)</f>
        <v>0</v>
      </c>
      <c r="N66" s="16">
        <f>IFERROR(VLOOKUP($A66,[1]SIGEF!$A:$O,14,0),0)</f>
        <v>0</v>
      </c>
      <c r="O66" s="16">
        <f>C66+D66+E66+F66+G66+H66+I66+J66+K66+L66+M66+N66</f>
        <v>0</v>
      </c>
    </row>
    <row r="67" spans="1:15" ht="16.5" x14ac:dyDescent="0.25">
      <c r="A67" s="17" t="s">
        <v>35</v>
      </c>
      <c r="B67" s="8" t="s">
        <v>34</v>
      </c>
      <c r="C67" s="16">
        <f>IFERROR(VLOOKUP($A67,[1]SIGEF!$A:$O,3,0),0)</f>
        <v>0</v>
      </c>
      <c r="D67" s="16">
        <f>IFERROR(VLOOKUP($A67,[1]SIGEF!$A:$O,4,0),0)</f>
        <v>0</v>
      </c>
      <c r="E67" s="16">
        <f>IFERROR(VLOOKUP($A67,[1]SIGEF!$A:$O,5,0),0)</f>
        <v>0</v>
      </c>
      <c r="F67" s="16">
        <f>IFERROR(VLOOKUP($A67,[1]SIGEF!$A:$O,6,0),0)</f>
        <v>0</v>
      </c>
      <c r="G67" s="16">
        <f>IFERROR(VLOOKUP($A67,[1]SIGEF!$A:$O,7,0),0)</f>
        <v>0</v>
      </c>
      <c r="H67" s="16">
        <f>IFERROR(VLOOKUP($A67,[1]SIGEF!$A:$O,8,0),0)</f>
        <v>0</v>
      </c>
      <c r="I67" s="16">
        <f>IFERROR(VLOOKUP($A67,[1]SIGEF!$A:$O,9,0),0)</f>
        <v>0</v>
      </c>
      <c r="J67" s="16">
        <f>IFERROR(VLOOKUP($A67,[1]SIGEF!$A:$O,10,0),0)</f>
        <v>0</v>
      </c>
      <c r="K67" s="16">
        <f>IFERROR(VLOOKUP($A67,[1]SIGEF!$A:$O,11,0),0)</f>
        <v>0</v>
      </c>
      <c r="L67" s="16">
        <f>IFERROR(VLOOKUP($A67,[1]SIGEF!$A:$O,12,0),0)</f>
        <v>0</v>
      </c>
      <c r="M67" s="16">
        <f>IFERROR(VLOOKUP($A67,[1]SIGEF!$A:$O,13,0),0)</f>
        <v>0</v>
      </c>
      <c r="N67" s="16">
        <f>IFERROR(VLOOKUP($A67,[1]SIGEF!$A:$O,14,0),0)</f>
        <v>0</v>
      </c>
      <c r="O67" s="16">
        <f>C67+D67+E67+F67+G67+H67+I67+J67+K67+L67+M67+N67</f>
        <v>0</v>
      </c>
    </row>
    <row r="68" spans="1:15" ht="16.5" x14ac:dyDescent="0.25">
      <c r="B68" s="19" t="s">
        <v>33</v>
      </c>
      <c r="C68" s="11"/>
      <c r="D68" s="11"/>
      <c r="E68" s="11"/>
      <c r="F68" s="11">
        <v>0</v>
      </c>
      <c r="G68" s="11"/>
      <c r="H68" s="11"/>
      <c r="I68" s="11"/>
      <c r="J68" s="11"/>
      <c r="K68" s="11"/>
      <c r="L68" s="11"/>
      <c r="M68" s="11"/>
      <c r="N68" s="16"/>
      <c r="O68" s="11">
        <f>C68+D68+E68+F68+G68+H68+I68+J68+K68+L68+M68+N68</f>
        <v>0</v>
      </c>
    </row>
    <row r="69" spans="1:15" x14ac:dyDescent="0.25">
      <c r="A69" s="17" t="s">
        <v>32</v>
      </c>
      <c r="B69" s="22" t="s">
        <v>31</v>
      </c>
      <c r="C69" s="16">
        <f>IFERROR(VLOOKUP($A69,[1]SIGEF!$A:$O,3,0),0)</f>
        <v>0</v>
      </c>
      <c r="D69" s="16">
        <f>IFERROR(VLOOKUP($A69,[1]SIGEF!$A:$O,4,0),0)</f>
        <v>0</v>
      </c>
      <c r="E69" s="16">
        <f>IFERROR(VLOOKUP($A69,[1]SIGEF!$A:$O,5,0),0)</f>
        <v>0</v>
      </c>
      <c r="F69" s="16">
        <f>IFERROR(VLOOKUP($A69,[1]SIGEF!$A:$O,6,0),0)</f>
        <v>0</v>
      </c>
      <c r="G69" s="16">
        <f>IFERROR(VLOOKUP($A69,[1]SIGEF!$A:$O,7,0),0)</f>
        <v>0</v>
      </c>
      <c r="H69" s="16">
        <f>IFERROR(VLOOKUP($A69,[1]SIGEF!$A:$O,8,0),0)</f>
        <v>0</v>
      </c>
      <c r="I69" s="16">
        <f>IFERROR(VLOOKUP($A69,[1]SIGEF!$A:$O,9,0),0)</f>
        <v>0</v>
      </c>
      <c r="J69" s="16">
        <f>IFERROR(VLOOKUP($A69,[1]SIGEF!$A:$O,10,0),0)</f>
        <v>0</v>
      </c>
      <c r="K69" s="16">
        <f>IFERROR(VLOOKUP($A69,[1]SIGEF!$A:$O,11,0),0)</f>
        <v>0</v>
      </c>
      <c r="L69" s="16">
        <f>IFERROR(VLOOKUP($A69,[1]SIGEF!$A:$O,12,0),0)</f>
        <v>0</v>
      </c>
      <c r="M69" s="16">
        <f>IFERROR(VLOOKUP($A69,[1]SIGEF!$A:$O,13,0),0)</f>
        <v>0</v>
      </c>
      <c r="N69" s="16">
        <f>IFERROR(VLOOKUP($A69,[1]SIGEF!$A:$O,14,0),0)</f>
        <v>0</v>
      </c>
      <c r="O69" s="16">
        <f>C69+D69+E69+F69+G69+H69+I69+J69+K69+L69+M69+N69</f>
        <v>0</v>
      </c>
    </row>
    <row r="70" spans="1:15" ht="16.5" x14ac:dyDescent="0.25">
      <c r="A70" s="17" t="s">
        <v>30</v>
      </c>
      <c r="B70" s="8" t="s">
        <v>29</v>
      </c>
      <c r="C70" s="16">
        <f>IFERROR(VLOOKUP($A70,[1]SIGEF!$A:$O,3,0),0)</f>
        <v>0</v>
      </c>
      <c r="D70" s="16">
        <f>IFERROR(VLOOKUP($A70,[1]SIGEF!$A:$O,4,0),0)</f>
        <v>0</v>
      </c>
      <c r="E70" s="16">
        <f>IFERROR(VLOOKUP($A70,[1]SIGEF!$A:$O,5,0),0)</f>
        <v>0</v>
      </c>
      <c r="F70" s="16">
        <f>IFERROR(VLOOKUP($A70,[1]SIGEF!$A:$O,6,0),0)</f>
        <v>0</v>
      </c>
      <c r="G70" s="16">
        <f>IFERROR(VLOOKUP($A70,[1]SIGEF!$A:$O,7,0),0)</f>
        <v>0</v>
      </c>
      <c r="H70" s="16">
        <f>IFERROR(VLOOKUP($A70,[1]SIGEF!$A:$O,8,0),0)</f>
        <v>0</v>
      </c>
      <c r="I70" s="16">
        <f>IFERROR(VLOOKUP($A70,[1]SIGEF!$A:$O,9,0),0)</f>
        <v>0</v>
      </c>
      <c r="J70" s="16">
        <f>IFERROR(VLOOKUP($A70,[1]SIGEF!$A:$O,10,0),0)</f>
        <v>0</v>
      </c>
      <c r="K70" s="16">
        <f>IFERROR(VLOOKUP($A70,[1]SIGEF!$A:$O,11,0),0)</f>
        <v>0</v>
      </c>
      <c r="L70" s="16">
        <f>IFERROR(VLOOKUP($A70,[1]SIGEF!$A:$O,12,0),0)</f>
        <v>0</v>
      </c>
      <c r="M70" s="16">
        <f>IFERROR(VLOOKUP($A70,[1]SIGEF!$A:$O,13,0),0)</f>
        <v>0</v>
      </c>
      <c r="N70" s="16">
        <f>IFERROR(VLOOKUP($A70,[1]SIGEF!$A:$O,14,0),0)</f>
        <v>0</v>
      </c>
      <c r="O70" s="16">
        <f>C70+D70+E70+F70+G70+H70+I70+J70+K70+L70+M70+N70</f>
        <v>0</v>
      </c>
    </row>
    <row r="71" spans="1:15" x14ac:dyDescent="0.25">
      <c r="B71" s="18" t="s">
        <v>28</v>
      </c>
      <c r="C71" s="11">
        <f>IFERROR(VLOOKUP($A71,[1]SIGEF!$A:$O,3,0),0)</f>
        <v>0</v>
      </c>
      <c r="D71" s="11">
        <f>IFERROR(VLOOKUP($A71,[1]SIGEF!$A:$O,4,0),0)</f>
        <v>0</v>
      </c>
      <c r="E71" s="11">
        <f>IFERROR(VLOOKUP($A71,[1]SIGEF!$A:$O,5,0),0)</f>
        <v>0</v>
      </c>
      <c r="F71" s="11">
        <f>IFERROR(VLOOKUP($A71,[1]SIGEF!$A:$O,6,0),0)</f>
        <v>0</v>
      </c>
      <c r="G71" s="11">
        <f>IFERROR(VLOOKUP($A71,[1]SIGEF!$A:$O,7,0),0)</f>
        <v>0</v>
      </c>
      <c r="H71" s="11">
        <f>IFERROR(VLOOKUP($A71,[1]SIGEF!$A:$O,8,0),0)</f>
        <v>0</v>
      </c>
      <c r="I71" s="11">
        <f>IFERROR(VLOOKUP($A71,[1]SIGEF!$A:$O,9,0),0)</f>
        <v>0</v>
      </c>
      <c r="J71" s="11">
        <f>IFERROR(VLOOKUP($A71,[1]SIGEF!$A:$O,10,0),0)</f>
        <v>0</v>
      </c>
      <c r="K71" s="11">
        <f>IFERROR(VLOOKUP($A71,[1]SIGEF!$A:$O,11,0),0)</f>
        <v>0</v>
      </c>
      <c r="L71" s="11">
        <f>IFERROR(VLOOKUP($A71,[1]SIGEF!$A:$O,12,0),0)</f>
        <v>0</v>
      </c>
      <c r="M71" s="11">
        <f>IFERROR(VLOOKUP($A71,[1]SIGEF!$A:$O,13,0),0)</f>
        <v>0</v>
      </c>
      <c r="N71" s="16">
        <f>IFERROR(VLOOKUP($A71,[1]SIGEF!$A:$O,14,0),0)</f>
        <v>0</v>
      </c>
      <c r="O71" s="11">
        <f>C71+D71+E71+F71+G71+H71+I71+J71+K71+L71+M71+N71</f>
        <v>0</v>
      </c>
    </row>
    <row r="72" spans="1:15" x14ac:dyDescent="0.25">
      <c r="A72" s="17" t="s">
        <v>27</v>
      </c>
      <c r="B72" s="8" t="s">
        <v>26</v>
      </c>
      <c r="C72" s="16">
        <f>IFERROR(VLOOKUP($A72,[1]SIGEF!$A:$O,3,0),0)</f>
        <v>0</v>
      </c>
      <c r="D72" s="16">
        <f>IFERROR(VLOOKUP($A72,[1]SIGEF!$A:$O,4,0),0)</f>
        <v>0</v>
      </c>
      <c r="E72" s="16">
        <f>IFERROR(VLOOKUP($A72,[1]SIGEF!$A:$O,5,0),0)</f>
        <v>0</v>
      </c>
      <c r="F72" s="16">
        <f>IFERROR(VLOOKUP($A72,[1]SIGEF!$A:$O,6,0),0)</f>
        <v>0</v>
      </c>
      <c r="G72" s="16">
        <f>IFERROR(VLOOKUP($A72,[1]SIGEF!$A:$O,7,0),0)</f>
        <v>0</v>
      </c>
      <c r="H72" s="16">
        <f>IFERROR(VLOOKUP($A72,[1]SIGEF!$A:$O,8,0),0)</f>
        <v>0</v>
      </c>
      <c r="I72" s="16">
        <f>IFERROR(VLOOKUP($A72,[1]SIGEF!$A:$O,9,0),0)</f>
        <v>0</v>
      </c>
      <c r="J72" s="16">
        <f>IFERROR(VLOOKUP($A72,[1]SIGEF!$A:$O,10,0),0)</f>
        <v>0</v>
      </c>
      <c r="K72" s="16">
        <f>IFERROR(VLOOKUP($A72,[1]SIGEF!$A:$O,11,0),0)</f>
        <v>0</v>
      </c>
      <c r="L72" s="16">
        <f>IFERROR(VLOOKUP($A72,[1]SIGEF!$A:$O,12,0),0)</f>
        <v>0</v>
      </c>
      <c r="M72" s="16">
        <f>IFERROR(VLOOKUP($A72,[1]SIGEF!$A:$O,13,0),0)</f>
        <v>0</v>
      </c>
      <c r="N72" s="16">
        <f>IFERROR(VLOOKUP($A72,[1]SIGEF!$A:$O,14,0),0)</f>
        <v>0</v>
      </c>
      <c r="O72" s="16">
        <f>C72+D72+E72+F72+G72+H72+I72+J72+K72+L72+M72+N72</f>
        <v>0</v>
      </c>
    </row>
    <row r="73" spans="1:15" x14ac:dyDescent="0.25">
      <c r="A73" s="17" t="s">
        <v>25</v>
      </c>
      <c r="B73" s="8" t="s">
        <v>24</v>
      </c>
      <c r="C73" s="16">
        <f>IFERROR(VLOOKUP($A73,[1]SIGEF!$A:$O,3,0),0)</f>
        <v>0</v>
      </c>
      <c r="D73" s="16">
        <f>IFERROR(VLOOKUP($A73,[1]SIGEF!$A:$O,4,0),0)</f>
        <v>0</v>
      </c>
      <c r="E73" s="16">
        <f>IFERROR(VLOOKUP($A73,[1]SIGEF!$A:$O,5,0),0)</f>
        <v>0</v>
      </c>
      <c r="F73" s="16">
        <f>IFERROR(VLOOKUP($A73,[1]SIGEF!$A:$O,6,0),0)</f>
        <v>0</v>
      </c>
      <c r="G73" s="16">
        <f>IFERROR(VLOOKUP($A73,[1]SIGEF!$A:$O,7,0),0)</f>
        <v>0</v>
      </c>
      <c r="H73" s="16">
        <f>IFERROR(VLOOKUP($A73,[1]SIGEF!$A:$O,8,0),0)</f>
        <v>0</v>
      </c>
      <c r="I73" s="16">
        <f>IFERROR(VLOOKUP($A73,[1]SIGEF!$A:$O,9,0),0)</f>
        <v>0</v>
      </c>
      <c r="J73" s="16">
        <f>IFERROR(VLOOKUP($A73,[1]SIGEF!$A:$O,10,0),0)</f>
        <v>0</v>
      </c>
      <c r="K73" s="16">
        <f>IFERROR(VLOOKUP($A73,[1]SIGEF!$A:$O,11,0),0)</f>
        <v>0</v>
      </c>
      <c r="L73" s="16">
        <f>IFERROR(VLOOKUP($A73,[1]SIGEF!$A:$O,12,0),0)</f>
        <v>0</v>
      </c>
      <c r="M73" s="16">
        <f>IFERROR(VLOOKUP($A73,[1]SIGEF!$A:$O,13,0),0)</f>
        <v>0</v>
      </c>
      <c r="N73" s="16">
        <f>IFERROR(VLOOKUP($A73,[1]SIGEF!$A:$O,14,0),0)</f>
        <v>0</v>
      </c>
      <c r="O73" s="16">
        <f>C73+D73+E73+F73+G73+H73+I73+J73+K73+L73+M73+N73</f>
        <v>0</v>
      </c>
    </row>
    <row r="74" spans="1:15" ht="16.5" x14ac:dyDescent="0.25">
      <c r="B74" s="8" t="s">
        <v>23</v>
      </c>
      <c r="C74" s="16">
        <f>IFERROR(VLOOKUP($A74,[1]SIGEF!$A:$O,3,0),0)</f>
        <v>0</v>
      </c>
      <c r="D74" s="16">
        <f>IFERROR(VLOOKUP($A74,[1]SIGEF!$A:$O,4,0),0)</f>
        <v>0</v>
      </c>
      <c r="E74" s="16">
        <f>IFERROR(VLOOKUP($A74,[1]SIGEF!$A:$O,5,0),0)</f>
        <v>0</v>
      </c>
      <c r="F74" s="16">
        <f>IFERROR(VLOOKUP($A74,[1]SIGEF!$A:$O,6,0),0)</f>
        <v>0</v>
      </c>
      <c r="G74" s="16">
        <f>IFERROR(VLOOKUP($A74,[1]SIGEF!$A:$O,7,0),0)</f>
        <v>0</v>
      </c>
      <c r="H74" s="16">
        <f>IFERROR(VLOOKUP($A74,[1]SIGEF!$A:$O,8,0),0)</f>
        <v>0</v>
      </c>
      <c r="I74" s="16">
        <f>IFERROR(VLOOKUP($A74,[1]SIGEF!$A:$O,9,0),0)</f>
        <v>0</v>
      </c>
      <c r="J74" s="16">
        <f>IFERROR(VLOOKUP($A74,[1]SIGEF!$A:$O,10,0),0)</f>
        <v>0</v>
      </c>
      <c r="K74" s="16">
        <f>IFERROR(VLOOKUP($A74,[1]SIGEF!$A:$O,11,0),0)</f>
        <v>0</v>
      </c>
      <c r="L74" s="16">
        <f>IFERROR(VLOOKUP($A74,[1]SIGEF!$A:$O,12,0),0)</f>
        <v>0</v>
      </c>
      <c r="M74" s="16">
        <f>IFERROR(VLOOKUP($A74,[1]SIGEF!$A:$O,13,0),0)</f>
        <v>0</v>
      </c>
      <c r="N74" s="16">
        <f>IFERROR(VLOOKUP($A74,[1]SIGEF!$A:$O,14,0),0)</f>
        <v>0</v>
      </c>
      <c r="O74" s="16">
        <f>C74+D74+E74+F74+G74+H74+I74+J74+K74+L74+M74+N74</f>
        <v>0</v>
      </c>
    </row>
    <row r="75" spans="1:15" x14ac:dyDescent="0.25">
      <c r="B75" s="21" t="s">
        <v>22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1:15" x14ac:dyDescent="0.25">
      <c r="B76" s="19" t="s">
        <v>21</v>
      </c>
      <c r="C76" s="11">
        <v>0</v>
      </c>
      <c r="D76" s="11">
        <v>0</v>
      </c>
      <c r="E76" s="11">
        <v>0</v>
      </c>
      <c r="F76" s="11">
        <v>0</v>
      </c>
      <c r="G76" s="11"/>
      <c r="H76" s="11"/>
      <c r="I76" s="11"/>
      <c r="J76" s="11"/>
      <c r="K76" s="11"/>
      <c r="L76" s="11"/>
      <c r="M76" s="11"/>
      <c r="N76" s="11"/>
      <c r="O76" s="11">
        <v>0</v>
      </c>
    </row>
    <row r="77" spans="1:15" x14ac:dyDescent="0.25">
      <c r="A77" s="17" t="s">
        <v>20</v>
      </c>
      <c r="B77" s="8" t="s">
        <v>19</v>
      </c>
      <c r="C77" s="16">
        <f>IFERROR(VLOOKUP($A77,[1]SIGEF!$A:$O,3,0),0)</f>
        <v>0</v>
      </c>
      <c r="D77" s="16">
        <f>IFERROR(VLOOKUP($A77,[1]SIGEF!$A:$O,4,0),0)</f>
        <v>0</v>
      </c>
      <c r="E77" s="16">
        <f>IFERROR(VLOOKUP($A77,[1]SIGEF!$A:$O,5,0),0)</f>
        <v>0</v>
      </c>
      <c r="F77" s="16">
        <f>IFERROR(VLOOKUP($A77,[1]SIGEF!$A:$O,6,0),0)</f>
        <v>0</v>
      </c>
      <c r="G77" s="16">
        <f>IFERROR(VLOOKUP($A77,[1]SIGEF!$A:$O,7,0),0)</f>
        <v>0</v>
      </c>
      <c r="H77" s="16">
        <f>IFERROR(VLOOKUP($A77,[1]SIGEF!$A:$O,8,0),0)</f>
        <v>0</v>
      </c>
      <c r="I77" s="16">
        <f>IFERROR(VLOOKUP($A77,[1]SIGEF!$A:$O,9,0),0)</f>
        <v>0</v>
      </c>
      <c r="J77" s="16">
        <f>IFERROR(VLOOKUP($A77,[1]SIGEF!$A:$O,10,0),0)</f>
        <v>0</v>
      </c>
      <c r="K77" s="16">
        <f>IFERROR(VLOOKUP($A77,[1]SIGEF!$A:$O,11,0),0)</f>
        <v>0</v>
      </c>
      <c r="L77" s="16">
        <f>IFERROR(VLOOKUP($A77,[1]SIGEF!$A:$O,12,0),0)</f>
        <v>0</v>
      </c>
      <c r="M77" s="16">
        <f>IFERROR(VLOOKUP($A77,[1]SIGEF!$A:$O,13,0),0)</f>
        <v>0</v>
      </c>
      <c r="N77" s="16">
        <f>IFERROR(VLOOKUP($A77,[1]SIGEF!$A:$O,14,0),0)</f>
        <v>0</v>
      </c>
      <c r="O77" s="16">
        <f>C77+D77+E77+F77+G77+H77+I77+J77+K77+L77+M77+N77</f>
        <v>0</v>
      </c>
    </row>
    <row r="78" spans="1:15" x14ac:dyDescent="0.25">
      <c r="A78" s="17" t="s">
        <v>18</v>
      </c>
      <c r="B78" s="8" t="s">
        <v>17</v>
      </c>
      <c r="C78" s="16">
        <f>IFERROR(VLOOKUP($A78,[1]SIGEF!$A:$O,3,0),0)</f>
        <v>0</v>
      </c>
      <c r="D78" s="16">
        <f>IFERROR(VLOOKUP($A78,[1]SIGEF!$A:$O,4,0),0)</f>
        <v>0</v>
      </c>
      <c r="E78" s="16">
        <f>IFERROR(VLOOKUP($A78,[1]SIGEF!$A:$O,5,0),0)</f>
        <v>0</v>
      </c>
      <c r="F78" s="16">
        <f>IFERROR(VLOOKUP($A78,[1]SIGEF!$A:$O,6,0),0)</f>
        <v>0</v>
      </c>
      <c r="G78" s="16">
        <f>IFERROR(VLOOKUP($A78,[1]SIGEF!$A:$O,7,0),0)</f>
        <v>0</v>
      </c>
      <c r="H78" s="16">
        <f>IFERROR(VLOOKUP($A78,[1]SIGEF!$A:$O,8,0),0)</f>
        <v>0</v>
      </c>
      <c r="I78" s="16">
        <f>IFERROR(VLOOKUP($A78,[1]SIGEF!$A:$O,9,0),0)</f>
        <v>0</v>
      </c>
      <c r="J78" s="16">
        <f>IFERROR(VLOOKUP($A78,[1]SIGEF!$A:$O,10,0),0)</f>
        <v>0</v>
      </c>
      <c r="K78" s="16">
        <f>IFERROR(VLOOKUP($A78,[1]SIGEF!$A:$O,11,0),0)</f>
        <v>0</v>
      </c>
      <c r="L78" s="16">
        <f>IFERROR(VLOOKUP($A78,[1]SIGEF!$A:$O,12,0),0)</f>
        <v>0</v>
      </c>
      <c r="M78" s="16">
        <f>IFERROR(VLOOKUP($A78,[1]SIGEF!$A:$O,13,0),0)</f>
        <v>0</v>
      </c>
      <c r="N78" s="16">
        <f>IFERROR(VLOOKUP($A78,[1]SIGEF!$A:$O,14,0),0)</f>
        <v>0</v>
      </c>
      <c r="O78" s="16">
        <f>C78+D78+E78+F78+G78+H78+I78+J78+K78+L78+M78+N78</f>
        <v>0</v>
      </c>
    </row>
    <row r="79" spans="1:15" x14ac:dyDescent="0.25">
      <c r="B79" s="18" t="s">
        <v>16</v>
      </c>
      <c r="C79" s="11">
        <v>0</v>
      </c>
      <c r="D79" s="11">
        <v>0</v>
      </c>
      <c r="E79" s="11">
        <v>0</v>
      </c>
      <c r="F79" s="11">
        <v>0</v>
      </c>
      <c r="G79" s="11"/>
      <c r="H79" s="11"/>
      <c r="I79" s="11"/>
      <c r="J79" s="11"/>
      <c r="K79" s="11"/>
      <c r="L79" s="11"/>
      <c r="M79" s="11"/>
      <c r="N79" s="11"/>
      <c r="O79" s="11">
        <f>C79+D79+E79+F79+G79+H79+I79+J79+K79+L79+M79+N79</f>
        <v>0</v>
      </c>
    </row>
    <row r="80" spans="1:15" x14ac:dyDescent="0.25">
      <c r="A80" s="17" t="s">
        <v>15</v>
      </c>
      <c r="B80" s="8" t="s">
        <v>14</v>
      </c>
      <c r="C80" s="16">
        <f>IFERROR(VLOOKUP($A80,[1]SIGEF!$A:$O,3,0),0)</f>
        <v>0</v>
      </c>
      <c r="D80" s="16">
        <f>IFERROR(VLOOKUP($A80,[1]SIGEF!$A:$O,4,0),0)</f>
        <v>0</v>
      </c>
      <c r="E80" s="16">
        <f>IFERROR(VLOOKUP($A80,[1]SIGEF!$A:$O,5,0),0)</f>
        <v>0</v>
      </c>
      <c r="F80" s="16">
        <f>IFERROR(VLOOKUP($A80,[1]SIGEF!$A:$O,6,0),0)</f>
        <v>0</v>
      </c>
      <c r="G80" s="16">
        <f>IFERROR(VLOOKUP($A80,[1]SIGEF!$A:$O,7,0),0)</f>
        <v>0</v>
      </c>
      <c r="H80" s="16">
        <f>IFERROR(VLOOKUP($A80,[1]SIGEF!$A:$O,8,0),0)</f>
        <v>0</v>
      </c>
      <c r="I80" s="16">
        <f>IFERROR(VLOOKUP($A80,[1]SIGEF!$A:$O,9,0),0)</f>
        <v>0</v>
      </c>
      <c r="J80" s="16">
        <f>IFERROR(VLOOKUP($A80,[1]SIGEF!$A:$O,10,0),0)</f>
        <v>0</v>
      </c>
      <c r="K80" s="16">
        <f>IFERROR(VLOOKUP($A80,[1]SIGEF!$A:$O,11,0),0)</f>
        <v>0</v>
      </c>
      <c r="L80" s="16">
        <f>IFERROR(VLOOKUP($A80,[1]SIGEF!$A:$O,12,0),0)</f>
        <v>0</v>
      </c>
      <c r="M80" s="16">
        <f>IFERROR(VLOOKUP($A80,[1]SIGEF!$A:$O,13,0),0)</f>
        <v>0</v>
      </c>
      <c r="N80" s="16">
        <f>IFERROR(VLOOKUP($A80,[1]SIGEF!$A:$O,14,0),0)</f>
        <v>0</v>
      </c>
      <c r="O80" s="16">
        <f>C80+D80+E80+F80+G80+H80+I80+J80+K80+L80+M80+N80</f>
        <v>0</v>
      </c>
    </row>
    <row r="81" spans="1:15" x14ac:dyDescent="0.25">
      <c r="A81" s="17" t="s">
        <v>13</v>
      </c>
      <c r="B81" s="8" t="s">
        <v>12</v>
      </c>
      <c r="C81" s="16">
        <f>IFERROR(VLOOKUP($A81,[1]SIGEF!$A:$O,3,0),0)</f>
        <v>0</v>
      </c>
      <c r="D81" s="16">
        <f>IFERROR(VLOOKUP($A81,[1]SIGEF!$A:$O,4,0),0)</f>
        <v>0</v>
      </c>
      <c r="E81" s="16">
        <f>IFERROR(VLOOKUP($A81,[1]SIGEF!$A:$O,5,0),0)</f>
        <v>0</v>
      </c>
      <c r="F81" s="16">
        <f>IFERROR(VLOOKUP($A81,[1]SIGEF!$A:$O,6,0),0)</f>
        <v>0</v>
      </c>
      <c r="G81" s="16">
        <f>IFERROR(VLOOKUP($A81,[1]SIGEF!$A:$O,7,0),0)</f>
        <v>0</v>
      </c>
      <c r="H81" s="16">
        <f>IFERROR(VLOOKUP($A81,[1]SIGEF!$A:$O,8,0),0)</f>
        <v>0</v>
      </c>
      <c r="I81" s="16">
        <f>IFERROR(VLOOKUP($A81,[1]SIGEF!$A:$O,9,0),0)</f>
        <v>0</v>
      </c>
      <c r="J81" s="16">
        <f>IFERROR(VLOOKUP($A81,[1]SIGEF!$A:$O,10,0),0)</f>
        <v>0</v>
      </c>
      <c r="K81" s="16">
        <f>IFERROR(VLOOKUP($A81,[1]SIGEF!$A:$O,11,0),0)</f>
        <v>0</v>
      </c>
      <c r="L81" s="16">
        <f>IFERROR(VLOOKUP($A81,[1]SIGEF!$A:$O,12,0),0)</f>
        <v>0</v>
      </c>
      <c r="M81" s="16">
        <f>IFERROR(VLOOKUP($A81,[1]SIGEF!$A:$O,13,0),0)</f>
        <v>0</v>
      </c>
      <c r="N81" s="16">
        <f>IFERROR(VLOOKUP($A81,[1]SIGEF!$A:$O,14,0),0)</f>
        <v>0</v>
      </c>
      <c r="O81" s="16">
        <f>C81+D81+E81+F81+G81+H81+I81+J81+K81+L81+M81+N81</f>
        <v>0</v>
      </c>
    </row>
    <row r="82" spans="1:15" x14ac:dyDescent="0.25">
      <c r="B82" s="18" t="s">
        <v>11</v>
      </c>
      <c r="C82" s="11">
        <v>0</v>
      </c>
      <c r="D82" s="11">
        <v>0</v>
      </c>
      <c r="E82" s="11">
        <v>0</v>
      </c>
      <c r="F82" s="11">
        <v>0</v>
      </c>
      <c r="G82" s="11"/>
      <c r="H82" s="11"/>
      <c r="I82" s="11"/>
      <c r="J82" s="11"/>
      <c r="K82" s="11"/>
      <c r="L82" s="11"/>
      <c r="M82" s="11"/>
      <c r="N82" s="11"/>
      <c r="O82" s="11">
        <v>0</v>
      </c>
    </row>
    <row r="83" spans="1:15" x14ac:dyDescent="0.25">
      <c r="A83" s="17" t="s">
        <v>10</v>
      </c>
      <c r="B83" s="8" t="s">
        <v>9</v>
      </c>
      <c r="C83" s="16">
        <f>IFERROR(VLOOKUP($A83,[1]SIGEF!$A:$O,3,0),0)</f>
        <v>0</v>
      </c>
      <c r="D83" s="16">
        <f>IFERROR(VLOOKUP($A83,[1]SIGEF!$A:$O,4,0),0)</f>
        <v>0</v>
      </c>
      <c r="E83" s="16">
        <f>IFERROR(VLOOKUP($A83,[1]SIGEF!$A:$O,5,0),0)</f>
        <v>0</v>
      </c>
      <c r="F83" s="16">
        <f>IFERROR(VLOOKUP($A83,[1]SIGEF!$A:$O,6,0),0)</f>
        <v>0</v>
      </c>
      <c r="G83" s="16">
        <f>IFERROR(VLOOKUP($A83,[1]SIGEF!$A:$O,7,0),0)</f>
        <v>0</v>
      </c>
      <c r="H83" s="16">
        <f>IFERROR(VLOOKUP($A83,[1]SIGEF!$A:$O,8,0),0)</f>
        <v>0</v>
      </c>
      <c r="I83" s="16">
        <f>IFERROR(VLOOKUP($A83,[1]SIGEF!$A:$O,9,0),0)</f>
        <v>0</v>
      </c>
      <c r="J83" s="16">
        <f>IFERROR(VLOOKUP($A83,[1]SIGEF!$A:$O,10,0),0)</f>
        <v>0</v>
      </c>
      <c r="K83" s="16">
        <f>IFERROR(VLOOKUP($A83,[1]SIGEF!$A:$O,11,0),0)</f>
        <v>0</v>
      </c>
      <c r="L83" s="16">
        <f>IFERROR(VLOOKUP($A83,[1]SIGEF!$A:$O,12,0),0)</f>
        <v>0</v>
      </c>
      <c r="M83" s="16">
        <f>IFERROR(VLOOKUP($A83,[1]SIGEF!$A:$O,13,0),0)</f>
        <v>0</v>
      </c>
      <c r="N83" s="16">
        <f>IFERROR(VLOOKUP($A83,[1]SIGEF!$A:$O,14,0),0)</f>
        <v>0</v>
      </c>
      <c r="O83" s="16">
        <f>C83+D83+E83+F83+G83+H83+I83+J83+K83+L83+M83+N83</f>
        <v>0</v>
      </c>
    </row>
    <row r="84" spans="1:15" x14ac:dyDescent="0.25">
      <c r="B84" s="15" t="s">
        <v>8</v>
      </c>
      <c r="C84" s="14">
        <f>C11+C17+C27+C37+C46+C53+C63</f>
        <v>99811966.620000005</v>
      </c>
      <c r="D84" s="14">
        <f>D11+D17+D27+D37+D46+D53+D63</f>
        <v>139818822.73000002</v>
      </c>
      <c r="E84" s="14">
        <f>E11+E17+E27+E37+E46+E53+E63</f>
        <v>168705501.16999999</v>
      </c>
      <c r="F84" s="14">
        <f>F11+F17+F27+F37+F46+F53+F63</f>
        <v>139330584.18000001</v>
      </c>
      <c r="G84" s="14">
        <f>G11+G17+G27+G37+G46+G53+G63</f>
        <v>142471496.97</v>
      </c>
      <c r="H84" s="13">
        <f>H11+H17+H27+H37+H46+H53+H63</f>
        <v>224686144.56</v>
      </c>
      <c r="I84" s="13">
        <f>I11+I17+I27+I37+I46+I53+I63</f>
        <v>233624289.74000001</v>
      </c>
      <c r="J84" s="12">
        <f>J11+J17+J27+J37+J46+J53+J63</f>
        <v>0</v>
      </c>
      <c r="K84" s="12">
        <f>K11+K17+K27+K37+K46+K53+K63</f>
        <v>0</v>
      </c>
      <c r="L84" s="12">
        <f>L11+L17+L27+L37+L46+L53+L63</f>
        <v>0</v>
      </c>
      <c r="M84" s="12">
        <f>M11+M17+M27+M37+M46+M53+M63</f>
        <v>0</v>
      </c>
      <c r="N84" s="12">
        <f>N11+N17+N27+N37+N46+N53+N63</f>
        <v>0</v>
      </c>
      <c r="O84" s="12">
        <f>O11+O17+O27+O37+O46+O53+O63</f>
        <v>1148448805.97</v>
      </c>
    </row>
    <row r="85" spans="1:15" x14ac:dyDescent="0.25">
      <c r="B85" s="3" t="s">
        <v>7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3"/>
      <c r="N85" s="3"/>
      <c r="O85" s="3"/>
    </row>
    <row r="86" spans="1:15" ht="11.25" customHeight="1" x14ac:dyDescent="0.25">
      <c r="B86" s="9" t="s">
        <v>6</v>
      </c>
      <c r="C86" s="9"/>
      <c r="D86" s="9"/>
      <c r="E86" s="9"/>
      <c r="F86" s="9"/>
      <c r="G86" s="9"/>
      <c r="H86" s="9"/>
      <c r="I86" s="9"/>
      <c r="J86" s="3"/>
      <c r="K86" s="3"/>
      <c r="L86" s="3"/>
      <c r="M86" s="3"/>
      <c r="N86" s="3"/>
      <c r="O86" s="3"/>
    </row>
    <row r="87" spans="1:15" ht="14.25" customHeight="1" x14ac:dyDescent="0.25">
      <c r="B87" s="10" t="s">
        <v>5</v>
      </c>
      <c r="C87" s="10"/>
      <c r="D87" s="10"/>
      <c r="E87" s="10"/>
      <c r="F87" s="10"/>
      <c r="G87" s="10"/>
      <c r="H87" s="10"/>
      <c r="I87" s="10"/>
      <c r="J87" s="3"/>
      <c r="K87" s="3"/>
      <c r="L87" s="3"/>
      <c r="M87" s="3"/>
      <c r="N87" s="3"/>
      <c r="O87" s="3"/>
    </row>
    <row r="88" spans="1:15" ht="18" customHeight="1" x14ac:dyDescent="0.25">
      <c r="B88" s="9" t="s">
        <v>4</v>
      </c>
      <c r="C88" s="9"/>
      <c r="D88" s="9"/>
      <c r="E88" s="9"/>
      <c r="F88" s="9"/>
      <c r="G88" s="9"/>
      <c r="H88" s="9"/>
      <c r="I88" s="9"/>
      <c r="J88" s="3"/>
      <c r="K88" s="3"/>
      <c r="L88" s="3"/>
      <c r="M88" s="3"/>
      <c r="N88" s="3"/>
      <c r="O88" s="3"/>
    </row>
    <row r="89" spans="1:15" ht="8.25" customHeight="1" x14ac:dyDescent="0.25">
      <c r="B89" s="8"/>
      <c r="C89" s="8"/>
      <c r="D89" s="8"/>
      <c r="E89" s="8"/>
      <c r="F89" s="8"/>
      <c r="G89" s="8"/>
      <c r="H89" s="8"/>
      <c r="I89" s="8"/>
      <c r="J89" s="3"/>
      <c r="K89" s="3"/>
      <c r="L89" s="3"/>
      <c r="M89" s="3"/>
      <c r="N89" s="3"/>
      <c r="O89" s="3"/>
    </row>
    <row r="90" spans="1:15" s="6" customFormat="1" ht="15" x14ac:dyDescent="0.25">
      <c r="B90" s="7" t="s">
        <v>3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7" t="s">
        <v>2</v>
      </c>
      <c r="N90" s="7"/>
      <c r="O90" s="7"/>
    </row>
    <row r="91" spans="1:15" s="4" customFormat="1" x14ac:dyDescent="0.25">
      <c r="B91" s="5" t="s">
        <v>1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 t="s">
        <v>0</v>
      </c>
      <c r="N91" s="5"/>
      <c r="O91" s="5"/>
    </row>
    <row r="92" spans="1:15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2:15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2:15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2:15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2:15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2:15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</sheetData>
  <mergeCells count="11">
    <mergeCell ref="B2:O2"/>
    <mergeCell ref="B3:O3"/>
    <mergeCell ref="B4:O4"/>
    <mergeCell ref="B5:O5"/>
    <mergeCell ref="B6:O6"/>
    <mergeCell ref="B88:I88"/>
    <mergeCell ref="B8:B9"/>
    <mergeCell ref="C8:O8"/>
    <mergeCell ref="B86:I86"/>
    <mergeCell ref="B87:I87"/>
    <mergeCell ref="B7:O7"/>
  </mergeCells>
  <printOptions horizontalCentered="1"/>
  <pageMargins left="0.7" right="0.7" top="0.75" bottom="0.75" header="0.3" footer="0.3"/>
  <pageSetup paperSize="5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39631-4B48-4A84-9104-69C432AF7AC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mensual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2022-08-18T19:01:59Z</dcterms:created>
  <dcterms:modified xsi:type="dcterms:W3CDTF">2022-08-18T19:02:51Z</dcterms:modified>
</cp:coreProperties>
</file>