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nio\Presupuesto\Minc\"/>
    </mc:Choice>
  </mc:AlternateContent>
  <xr:revisionPtr revIDLastSave="0" documentId="8_{25829564-1988-47F9-AD67-79D37DE26D27}" xr6:coauthVersionLast="47" xr6:coauthVersionMax="47" xr10:uidLastSave="{00000000-0000-0000-0000-000000000000}"/>
  <bookViews>
    <workbookView xWindow="10260" yWindow="120" windowWidth="10380" windowHeight="10890" xr2:uid="{01560FF1-6122-475D-84D5-61BD228C404F}"/>
  </bookViews>
  <sheets>
    <sheet name="CAP0216" sheetId="2" r:id="rId1"/>
    <sheet name="Hoja1" sheetId="1" r:id="rId2"/>
  </sheets>
  <externalReferences>
    <externalReference r:id="rId3"/>
  </externalReferences>
  <definedNames>
    <definedName name="_xlnm.Print_Titles" localSheetId="0">'CAP0216'!$1:$10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2" l="1"/>
  <c r="C12" i="2" s="1"/>
  <c r="D13" i="2"/>
  <c r="D12" i="2" s="1"/>
  <c r="E13" i="2"/>
  <c r="E12" i="2" s="1"/>
  <c r="F13" i="2"/>
  <c r="G13" i="2"/>
  <c r="G12" i="2" s="1"/>
  <c r="H13" i="2"/>
  <c r="H12" i="2" s="1"/>
  <c r="I13" i="2"/>
  <c r="I12" i="2" s="1"/>
  <c r="J13" i="2"/>
  <c r="K13" i="2"/>
  <c r="K12" i="2" s="1"/>
  <c r="L13" i="2"/>
  <c r="L12" i="2" s="1"/>
  <c r="M13" i="2"/>
  <c r="M12" i="2" s="1"/>
  <c r="N13" i="2"/>
  <c r="O13" i="2"/>
  <c r="O12" i="2" s="1"/>
  <c r="P13" i="2"/>
  <c r="P12" i="2" s="1"/>
  <c r="C14" i="2"/>
  <c r="D14" i="2"/>
  <c r="E14" i="2"/>
  <c r="F14" i="2"/>
  <c r="G14" i="2"/>
  <c r="Q14" i="2" s="1"/>
  <c r="H14" i="2"/>
  <c r="I14" i="2"/>
  <c r="J14" i="2"/>
  <c r="K14" i="2"/>
  <c r="L14" i="2"/>
  <c r="M14" i="2"/>
  <c r="N14" i="2"/>
  <c r="O14" i="2"/>
  <c r="P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6" i="2"/>
  <c r="D16" i="2"/>
  <c r="E16" i="2"/>
  <c r="F16" i="2"/>
  <c r="G16" i="2"/>
  <c r="H16" i="2"/>
  <c r="I16" i="2"/>
  <c r="J16" i="2"/>
  <c r="K16" i="2"/>
  <c r="Q16" i="2" s="1"/>
  <c r="L16" i="2"/>
  <c r="M16" i="2"/>
  <c r="N16" i="2"/>
  <c r="O16" i="2"/>
  <c r="P16" i="2"/>
  <c r="C17" i="2"/>
  <c r="D17" i="2"/>
  <c r="E17" i="2"/>
  <c r="F17" i="2"/>
  <c r="F12" i="2" s="1"/>
  <c r="G17" i="2"/>
  <c r="H17" i="2"/>
  <c r="I17" i="2"/>
  <c r="J17" i="2"/>
  <c r="J12" i="2" s="1"/>
  <c r="K17" i="2"/>
  <c r="L17" i="2"/>
  <c r="M17" i="2"/>
  <c r="N17" i="2"/>
  <c r="N12" i="2" s="1"/>
  <c r="O17" i="2"/>
  <c r="P17" i="2"/>
  <c r="Q17" i="2"/>
  <c r="C19" i="2"/>
  <c r="C18" i="2" s="1"/>
  <c r="D19" i="2"/>
  <c r="E19" i="2"/>
  <c r="E18" i="2" s="1"/>
  <c r="F19" i="2"/>
  <c r="F18" i="2" s="1"/>
  <c r="G19" i="2"/>
  <c r="G18" i="2" s="1"/>
  <c r="H19" i="2"/>
  <c r="H18" i="2" s="1"/>
  <c r="I19" i="2"/>
  <c r="I18" i="2" s="1"/>
  <c r="J19" i="2"/>
  <c r="J18" i="2" s="1"/>
  <c r="K19" i="2"/>
  <c r="K18" i="2" s="1"/>
  <c r="L19" i="2"/>
  <c r="L18" i="2" s="1"/>
  <c r="M19" i="2"/>
  <c r="M18" i="2" s="1"/>
  <c r="N19" i="2"/>
  <c r="N18" i="2" s="1"/>
  <c r="O19" i="2"/>
  <c r="O18" i="2" s="1"/>
  <c r="P19" i="2"/>
  <c r="P18" i="2" s="1"/>
  <c r="C20" i="2"/>
  <c r="D20" i="2"/>
  <c r="D18" i="2" s="1"/>
  <c r="E20" i="2"/>
  <c r="F20" i="2"/>
  <c r="G20" i="2"/>
  <c r="Q20" i="2" s="1"/>
  <c r="H20" i="2"/>
  <c r="I20" i="2"/>
  <c r="J20" i="2"/>
  <c r="K20" i="2"/>
  <c r="L20" i="2"/>
  <c r="M20" i="2"/>
  <c r="N20" i="2"/>
  <c r="O20" i="2"/>
  <c r="P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Q22" i="2" s="1"/>
  <c r="G22" i="2"/>
  <c r="H22" i="2"/>
  <c r="I22" i="2"/>
  <c r="J22" i="2"/>
  <c r="K22" i="2"/>
  <c r="L22" i="2"/>
  <c r="M22" i="2"/>
  <c r="N22" i="2"/>
  <c r="O22" i="2"/>
  <c r="P22" i="2"/>
  <c r="C23" i="2"/>
  <c r="D23" i="2"/>
  <c r="E23" i="2"/>
  <c r="F23" i="2"/>
  <c r="Q23" i="2" s="1"/>
  <c r="G23" i="2"/>
  <c r="H23" i="2"/>
  <c r="I23" i="2"/>
  <c r="J23" i="2"/>
  <c r="K23" i="2"/>
  <c r="L23" i="2"/>
  <c r="M23" i="2"/>
  <c r="N23" i="2"/>
  <c r="O23" i="2"/>
  <c r="P23" i="2"/>
  <c r="C24" i="2"/>
  <c r="D24" i="2"/>
  <c r="E24" i="2"/>
  <c r="F24" i="2"/>
  <c r="G24" i="2"/>
  <c r="Q24" i="2" s="1"/>
  <c r="H24" i="2"/>
  <c r="I24" i="2"/>
  <c r="J24" i="2"/>
  <c r="K24" i="2"/>
  <c r="L24" i="2"/>
  <c r="M24" i="2"/>
  <c r="N24" i="2"/>
  <c r="O24" i="2"/>
  <c r="P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Q26" i="2" s="1"/>
  <c r="G26" i="2"/>
  <c r="H26" i="2"/>
  <c r="I26" i="2"/>
  <c r="J26" i="2"/>
  <c r="K26" i="2"/>
  <c r="L26" i="2"/>
  <c r="M26" i="2"/>
  <c r="N26" i="2"/>
  <c r="O26" i="2"/>
  <c r="P26" i="2"/>
  <c r="C27" i="2"/>
  <c r="D27" i="2"/>
  <c r="E27" i="2"/>
  <c r="F27" i="2"/>
  <c r="Q27" i="2" s="1"/>
  <c r="G27" i="2"/>
  <c r="H27" i="2"/>
  <c r="I27" i="2"/>
  <c r="J27" i="2"/>
  <c r="K27" i="2"/>
  <c r="L27" i="2"/>
  <c r="M27" i="2"/>
  <c r="N27" i="2"/>
  <c r="O27" i="2"/>
  <c r="P27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Q30" i="2" s="1"/>
  <c r="G30" i="2"/>
  <c r="H30" i="2"/>
  <c r="I30" i="2"/>
  <c r="J30" i="2"/>
  <c r="K30" i="2"/>
  <c r="L30" i="2"/>
  <c r="M30" i="2"/>
  <c r="N30" i="2"/>
  <c r="O30" i="2"/>
  <c r="P30" i="2"/>
  <c r="C31" i="2"/>
  <c r="D31" i="2"/>
  <c r="E31" i="2"/>
  <c r="F31" i="2"/>
  <c r="Q31" i="2" s="1"/>
  <c r="G31" i="2"/>
  <c r="H31" i="2"/>
  <c r="I31" i="2"/>
  <c r="J31" i="2"/>
  <c r="K31" i="2"/>
  <c r="L31" i="2"/>
  <c r="M31" i="2"/>
  <c r="N31" i="2"/>
  <c r="O31" i="2"/>
  <c r="P31" i="2"/>
  <c r="C32" i="2"/>
  <c r="D32" i="2"/>
  <c r="E32" i="2"/>
  <c r="F32" i="2"/>
  <c r="G32" i="2"/>
  <c r="Q32" i="2" s="1"/>
  <c r="H32" i="2"/>
  <c r="I32" i="2"/>
  <c r="J32" i="2"/>
  <c r="K32" i="2"/>
  <c r="L32" i="2"/>
  <c r="M32" i="2"/>
  <c r="N32" i="2"/>
  <c r="O32" i="2"/>
  <c r="P32" i="2"/>
  <c r="P28" i="2" s="1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Q34" i="2" s="1"/>
  <c r="G34" i="2"/>
  <c r="H34" i="2"/>
  <c r="I34" i="2"/>
  <c r="J34" i="2"/>
  <c r="K34" i="2"/>
  <c r="L34" i="2"/>
  <c r="M34" i="2"/>
  <c r="N34" i="2"/>
  <c r="O34" i="2"/>
  <c r="P34" i="2"/>
  <c r="C35" i="2"/>
  <c r="C28" i="2" s="1"/>
  <c r="D35" i="2"/>
  <c r="E35" i="2"/>
  <c r="F35" i="2"/>
  <c r="Q35" i="2" s="1"/>
  <c r="G35" i="2"/>
  <c r="G28" i="2" s="1"/>
  <c r="H35" i="2"/>
  <c r="I35" i="2"/>
  <c r="J35" i="2"/>
  <c r="K35" i="2"/>
  <c r="K28" i="2" s="1"/>
  <c r="L35" i="2"/>
  <c r="M35" i="2"/>
  <c r="N35" i="2"/>
  <c r="O35" i="2"/>
  <c r="O28" i="2" s="1"/>
  <c r="P35" i="2"/>
  <c r="C36" i="2"/>
  <c r="D36" i="2"/>
  <c r="E36" i="2"/>
  <c r="F36" i="2"/>
  <c r="G36" i="2"/>
  <c r="Q36" i="2" s="1"/>
  <c r="H36" i="2"/>
  <c r="I36" i="2"/>
  <c r="J36" i="2"/>
  <c r="K36" i="2"/>
  <c r="L36" i="2"/>
  <c r="M36" i="2"/>
  <c r="N36" i="2"/>
  <c r="O36" i="2"/>
  <c r="P36" i="2"/>
  <c r="C37" i="2"/>
  <c r="D37" i="2"/>
  <c r="D28" i="2" s="1"/>
  <c r="E37" i="2"/>
  <c r="E28" i="2" s="1"/>
  <c r="F37" i="2"/>
  <c r="F28" i="2" s="1"/>
  <c r="G37" i="2"/>
  <c r="H37" i="2"/>
  <c r="H28" i="2" s="1"/>
  <c r="I37" i="2"/>
  <c r="I28" i="2" s="1"/>
  <c r="J37" i="2"/>
  <c r="J28" i="2" s="1"/>
  <c r="K37" i="2"/>
  <c r="L37" i="2"/>
  <c r="L28" i="2" s="1"/>
  <c r="M37" i="2"/>
  <c r="M28" i="2" s="1"/>
  <c r="N37" i="2"/>
  <c r="N28" i="2" s="1"/>
  <c r="O37" i="2"/>
  <c r="P37" i="2"/>
  <c r="Q37" i="2"/>
  <c r="C39" i="2"/>
  <c r="C38" i="2" s="1"/>
  <c r="D39" i="2"/>
  <c r="D38" i="2" s="1"/>
  <c r="E39" i="2"/>
  <c r="F39" i="2"/>
  <c r="Q39" i="2" s="1"/>
  <c r="G39" i="2"/>
  <c r="G38" i="2" s="1"/>
  <c r="H39" i="2"/>
  <c r="H38" i="2" s="1"/>
  <c r="I39" i="2"/>
  <c r="J39" i="2"/>
  <c r="K39" i="2"/>
  <c r="K38" i="2" s="1"/>
  <c r="L39" i="2"/>
  <c r="L38" i="2" s="1"/>
  <c r="M39" i="2"/>
  <c r="N39" i="2"/>
  <c r="O39" i="2"/>
  <c r="O38" i="2" s="1"/>
  <c r="P39" i="2"/>
  <c r="P38" i="2" s="1"/>
  <c r="C40" i="2"/>
  <c r="D40" i="2"/>
  <c r="E40" i="2"/>
  <c r="F40" i="2"/>
  <c r="G40" i="2"/>
  <c r="Q40" i="2" s="1"/>
  <c r="H40" i="2"/>
  <c r="I40" i="2"/>
  <c r="J40" i="2"/>
  <c r="K40" i="2"/>
  <c r="L40" i="2"/>
  <c r="M40" i="2"/>
  <c r="N40" i="2"/>
  <c r="O40" i="2"/>
  <c r="P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C42" i="2"/>
  <c r="D42" i="2"/>
  <c r="E42" i="2"/>
  <c r="E38" i="2" s="1"/>
  <c r="F42" i="2"/>
  <c r="Q42" i="2" s="1"/>
  <c r="G42" i="2"/>
  <c r="H42" i="2"/>
  <c r="I42" i="2"/>
  <c r="I38" i="2" s="1"/>
  <c r="J42" i="2"/>
  <c r="J38" i="2" s="1"/>
  <c r="K42" i="2"/>
  <c r="L42" i="2"/>
  <c r="M42" i="2"/>
  <c r="M38" i="2" s="1"/>
  <c r="N42" i="2"/>
  <c r="N38" i="2" s="1"/>
  <c r="O42" i="2"/>
  <c r="P42" i="2"/>
  <c r="C43" i="2"/>
  <c r="D43" i="2"/>
  <c r="E43" i="2"/>
  <c r="F43" i="2"/>
  <c r="Q43" i="2" s="1"/>
  <c r="G43" i="2"/>
  <c r="H43" i="2"/>
  <c r="I43" i="2"/>
  <c r="J43" i="2"/>
  <c r="K43" i="2"/>
  <c r="L43" i="2"/>
  <c r="M43" i="2"/>
  <c r="N43" i="2"/>
  <c r="O43" i="2"/>
  <c r="P43" i="2"/>
  <c r="C44" i="2"/>
  <c r="D44" i="2"/>
  <c r="E44" i="2"/>
  <c r="F44" i="2"/>
  <c r="G44" i="2"/>
  <c r="Q44" i="2" s="1"/>
  <c r="H44" i="2"/>
  <c r="I44" i="2"/>
  <c r="J44" i="2"/>
  <c r="K44" i="2"/>
  <c r="L44" i="2"/>
  <c r="M44" i="2"/>
  <c r="N44" i="2"/>
  <c r="O44" i="2"/>
  <c r="P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6" i="2"/>
  <c r="D46" i="2"/>
  <c r="E46" i="2"/>
  <c r="F46" i="2"/>
  <c r="Q46" i="2" s="1"/>
  <c r="G46" i="2"/>
  <c r="H46" i="2"/>
  <c r="I46" i="2"/>
  <c r="J46" i="2"/>
  <c r="K46" i="2"/>
  <c r="L46" i="2"/>
  <c r="M46" i="2"/>
  <c r="N46" i="2"/>
  <c r="O46" i="2"/>
  <c r="P46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C49" i="2"/>
  <c r="C47" i="2" s="1"/>
  <c r="D49" i="2"/>
  <c r="D47" i="2" s="1"/>
  <c r="E49" i="2"/>
  <c r="E47" i="2" s="1"/>
  <c r="F49" i="2"/>
  <c r="G49" i="2"/>
  <c r="G47" i="2" s="1"/>
  <c r="H49" i="2"/>
  <c r="H47" i="2" s="1"/>
  <c r="I49" i="2"/>
  <c r="I47" i="2" s="1"/>
  <c r="J49" i="2"/>
  <c r="J47" i="2" s="1"/>
  <c r="K49" i="2"/>
  <c r="K47" i="2" s="1"/>
  <c r="L49" i="2"/>
  <c r="L47" i="2" s="1"/>
  <c r="M49" i="2"/>
  <c r="M47" i="2" s="1"/>
  <c r="N49" i="2"/>
  <c r="N47" i="2" s="1"/>
  <c r="O49" i="2"/>
  <c r="P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P54" i="2" s="1"/>
  <c r="C58" i="2"/>
  <c r="D58" i="2"/>
  <c r="E58" i="2"/>
  <c r="E54" i="2" s="1"/>
  <c r="F58" i="2"/>
  <c r="G58" i="2"/>
  <c r="H58" i="2"/>
  <c r="I58" i="2"/>
  <c r="I54" i="2" s="1"/>
  <c r="I85" i="2" s="1"/>
  <c r="J58" i="2"/>
  <c r="K58" i="2"/>
  <c r="L58" i="2"/>
  <c r="M58" i="2"/>
  <c r="M54" i="2" s="1"/>
  <c r="M85" i="2" s="1"/>
  <c r="N58" i="2"/>
  <c r="O58" i="2"/>
  <c r="P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C61" i="2"/>
  <c r="D61" i="2"/>
  <c r="E61" i="2"/>
  <c r="F61" i="2"/>
  <c r="Q61" i="2" s="1"/>
  <c r="G61" i="2"/>
  <c r="H61" i="2"/>
  <c r="I61" i="2"/>
  <c r="J61" i="2"/>
  <c r="K61" i="2"/>
  <c r="L61" i="2"/>
  <c r="M61" i="2"/>
  <c r="N61" i="2"/>
  <c r="O61" i="2"/>
  <c r="P61" i="2"/>
  <c r="C62" i="2"/>
  <c r="D62" i="2"/>
  <c r="E62" i="2"/>
  <c r="F62" i="2"/>
  <c r="G62" i="2"/>
  <c r="H62" i="2"/>
  <c r="I62" i="2"/>
  <c r="J62" i="2"/>
  <c r="K62" i="2"/>
  <c r="L62" i="2"/>
  <c r="M62" i="2"/>
  <c r="Q62" i="2" s="1"/>
  <c r="N62" i="2"/>
  <c r="O62" i="2"/>
  <c r="P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H64" i="2"/>
  <c r="K64" i="2"/>
  <c r="L64" i="2"/>
  <c r="C65" i="2"/>
  <c r="D65" i="2"/>
  <c r="E65" i="2"/>
  <c r="E64" i="2" s="1"/>
  <c r="F65" i="2"/>
  <c r="Q65" i="2" s="1"/>
  <c r="G65" i="2"/>
  <c r="H65" i="2"/>
  <c r="I65" i="2"/>
  <c r="I64" i="2" s="1"/>
  <c r="J65" i="2"/>
  <c r="J64" i="2" s="1"/>
  <c r="K65" i="2"/>
  <c r="L65" i="2"/>
  <c r="M65" i="2"/>
  <c r="M64" i="2" s="1"/>
  <c r="N65" i="2"/>
  <c r="N64" i="2" s="1"/>
  <c r="O65" i="2"/>
  <c r="P65" i="2"/>
  <c r="C66" i="2"/>
  <c r="C64" i="2" s="1"/>
  <c r="D66" i="2"/>
  <c r="E66" i="2"/>
  <c r="F66" i="2"/>
  <c r="G66" i="2"/>
  <c r="G64" i="2" s="1"/>
  <c r="Q64" i="2" s="1"/>
  <c r="H66" i="2"/>
  <c r="I66" i="2"/>
  <c r="J66" i="2"/>
  <c r="K66" i="2"/>
  <c r="L66" i="2"/>
  <c r="M66" i="2"/>
  <c r="N66" i="2"/>
  <c r="O66" i="2"/>
  <c r="P66" i="2"/>
  <c r="C67" i="2"/>
  <c r="D67" i="2"/>
  <c r="E67" i="2"/>
  <c r="F67" i="2"/>
  <c r="Q67" i="2" s="1"/>
  <c r="G67" i="2"/>
  <c r="H67" i="2"/>
  <c r="I67" i="2"/>
  <c r="J67" i="2"/>
  <c r="K67" i="2"/>
  <c r="L67" i="2"/>
  <c r="M67" i="2"/>
  <c r="N67" i="2"/>
  <c r="O67" i="2"/>
  <c r="P67" i="2"/>
  <c r="P64" i="2" s="1"/>
  <c r="C68" i="2"/>
  <c r="D68" i="2"/>
  <c r="E68" i="2"/>
  <c r="F68" i="2"/>
  <c r="G68" i="2"/>
  <c r="H68" i="2"/>
  <c r="Q68" i="2" s="1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C70" i="2"/>
  <c r="D70" i="2"/>
  <c r="E70" i="2"/>
  <c r="F70" i="2"/>
  <c r="G70" i="2"/>
  <c r="H70" i="2"/>
  <c r="I70" i="2"/>
  <c r="J70" i="2"/>
  <c r="K70" i="2"/>
  <c r="L70" i="2"/>
  <c r="M70" i="2"/>
  <c r="Q70" i="2" s="1"/>
  <c r="N70" i="2"/>
  <c r="O70" i="2"/>
  <c r="P70" i="2"/>
  <c r="C71" i="2"/>
  <c r="D71" i="2"/>
  <c r="E71" i="2"/>
  <c r="F71" i="2"/>
  <c r="Q71" i="2" s="1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C73" i="2"/>
  <c r="D73" i="2"/>
  <c r="E73" i="2"/>
  <c r="F73" i="2"/>
  <c r="Q73" i="2" s="1"/>
  <c r="G73" i="2"/>
  <c r="H73" i="2"/>
  <c r="I73" i="2"/>
  <c r="J73" i="2"/>
  <c r="K73" i="2"/>
  <c r="L73" i="2"/>
  <c r="M73" i="2"/>
  <c r="N73" i="2"/>
  <c r="O73" i="2"/>
  <c r="P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C79" i="2"/>
  <c r="D79" i="2"/>
  <c r="E79" i="2"/>
  <c r="F79" i="2"/>
  <c r="Q79" i="2" s="1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C81" i="2"/>
  <c r="D81" i="2"/>
  <c r="E81" i="2"/>
  <c r="F81" i="2"/>
  <c r="Q81" i="2" s="1"/>
  <c r="G81" i="2"/>
  <c r="H81" i="2"/>
  <c r="I81" i="2"/>
  <c r="J81" i="2"/>
  <c r="K81" i="2"/>
  <c r="L81" i="2"/>
  <c r="M81" i="2"/>
  <c r="N81" i="2"/>
  <c r="O81" i="2"/>
  <c r="P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I83" i="2"/>
  <c r="J83" i="2"/>
  <c r="K83" i="2"/>
  <c r="L83" i="2"/>
  <c r="M83" i="2"/>
  <c r="N83" i="2"/>
  <c r="O83" i="2"/>
  <c r="P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P85" i="2"/>
  <c r="E85" i="2" l="1"/>
  <c r="Q63" i="2"/>
  <c r="Q74" i="2"/>
  <c r="Q69" i="2"/>
  <c r="Q59" i="2"/>
  <c r="Q58" i="2"/>
  <c r="Q66" i="2"/>
  <c r="L54" i="2"/>
  <c r="L85" i="2" s="1"/>
  <c r="H54" i="2"/>
  <c r="H85" i="2" s="1"/>
  <c r="D54" i="2"/>
  <c r="D85" i="2" s="1"/>
  <c r="Q57" i="2"/>
  <c r="N54" i="2"/>
  <c r="J54" i="2"/>
  <c r="F54" i="2"/>
  <c r="Q54" i="2" s="1"/>
  <c r="Q55" i="2"/>
  <c r="Q52" i="2"/>
  <c r="Q84" i="2"/>
  <c r="Q82" i="2"/>
  <c r="Q75" i="2"/>
  <c r="D64" i="2"/>
  <c r="Q60" i="2"/>
  <c r="O54" i="2"/>
  <c r="K54" i="2"/>
  <c r="G54" i="2"/>
  <c r="C54" i="2"/>
  <c r="Q48" i="2"/>
  <c r="Q18" i="2"/>
  <c r="Q12" i="2"/>
  <c r="Q56" i="2"/>
  <c r="Q53" i="2"/>
  <c r="Q51" i="2"/>
  <c r="Q49" i="2"/>
  <c r="Q38" i="2"/>
  <c r="Q28" i="2"/>
  <c r="N85" i="2"/>
  <c r="J85" i="2"/>
  <c r="O85" i="2"/>
  <c r="K85" i="2"/>
  <c r="G85" i="2"/>
  <c r="C85" i="2"/>
  <c r="F38" i="2"/>
  <c r="F85" i="2" s="1"/>
  <c r="F47" i="2"/>
  <c r="Q47" i="2" s="1"/>
  <c r="Q19" i="2"/>
  <c r="Q13" i="2"/>
  <c r="Q85" i="2" l="1"/>
</calcChain>
</file>

<file path=xl/sharedStrings.xml><?xml version="1.0" encoding="utf-8"?>
<sst xmlns="http://schemas.openxmlformats.org/spreadsheetml/2006/main" count="166" uniqueCount="166">
  <si>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</si>
  <si>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</si>
  <si>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</si>
  <si>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</si>
  <si>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7"/>
        <color rgb="FF000000"/>
        <rFont val="Calibri"/>
        <family val="2"/>
      </rPr>
      <t>Total devengado:</t>
    </r>
    <r>
      <rPr>
        <sz val="7"/>
        <color rgb="FF000000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</si>
  <si>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7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</si>
  <si>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7"/>
        <color rgb="FF000000"/>
        <rFont val="Calibri"/>
        <family val="2"/>
      </rPr>
      <t>Presupuesto aprobado:</t>
    </r>
    <r>
      <rPr>
        <sz val="7"/>
        <color rgb="FF000000"/>
        <rFont val="Calibri"/>
        <family val="2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</si>
  <si>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</si>
  <si>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</si>
  <si>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</si>
  <si>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4.3.5</t>
  </si>
  <si>
    <t>4.3 - DISMINUCIÓN DE FONDOS DE TERCEROS</t>
  </si>
  <si>
    <t>4.2.2 - DISMINUCIÓN DE PASIVOS NO CORRIENTES</t>
  </si>
  <si>
    <t>4.2.2</t>
  </si>
  <si>
    <t>4.2.1 - DISMINUCIÓN DE PASIVOS CORRIENTES</t>
  </si>
  <si>
    <t>4.2.1</t>
  </si>
  <si>
    <t>4.2 - DISMINUCIÓN DE PASIVOS</t>
  </si>
  <si>
    <t>4.1.2 - INCREMENTO DE ACTIVOS FINANCIEROS NO CORRIENTES</t>
  </si>
  <si>
    <t>4.1.2</t>
  </si>
  <si>
    <t>4.1.1 - INCREMENTO DE ACTIVOS FINANCIEROS CORRIENTES</t>
  </si>
  <si>
    <t>4.1.1</t>
  </si>
  <si>
    <t>4.1 - INCREMENTO DE ACTIVOS FINANCIEROS</t>
  </si>
  <si>
    <t>4 - APLICACIONES FINANCIERAS</t>
  </si>
  <si>
    <t>2.9.4 - COMISIONES Y OTROS GASTOS BANCARIOS DE LA DEUDA PÚBLICA</t>
  </si>
  <si>
    <t>2.9.4</t>
  </si>
  <si>
    <t>2.9.2 - INTERESES DE LA DEUDA PUBLICA EXTERNA</t>
  </si>
  <si>
    <t>2.9.2</t>
  </si>
  <si>
    <t>2.9.1 - INTERESES DE LA DEUDA PÚBLICA INTERNA</t>
  </si>
  <si>
    <t>2.9.1</t>
  </si>
  <si>
    <t>2.9 - GASTOS FINANCIEROS</t>
  </si>
  <si>
    <t>2.8.2 - ADQUISICIÓN DE TÍTULOS VALORES REPRESENTATIVOS DE DEUDA</t>
  </si>
  <si>
    <t>2.8.2</t>
  </si>
  <si>
    <t>2.8.1 - CONCESIÓN DE PRESTAMOS</t>
  </si>
  <si>
    <t>2.8.1</t>
  </si>
  <si>
    <t>2.8 - ADQUISICION DE ACTIVOS FINANCIEROS CON FINES DE POLÍTICA</t>
  </si>
  <si>
    <t>2.7.4 - GASTOS QUE SE ASIGNARÁN DURANTE EL EJERCICIO PARA INVERSIÓN (ART. 32 Y 33 LEY 423-06)</t>
  </si>
  <si>
    <t>2.7.4</t>
  </si>
  <si>
    <t>2.7.3 - CONSTRUCCIONES EN BIENES CONCESIONADOS</t>
  </si>
  <si>
    <t>2.7.3</t>
  </si>
  <si>
    <t>2.7.2 - INFRAESTRUCTURA</t>
  </si>
  <si>
    <t>2.7.2</t>
  </si>
  <si>
    <t>2.7.1 - OBRAS EN EDIFICACIONES</t>
  </si>
  <si>
    <t>2.7.1</t>
  </si>
  <si>
    <t>2.7 - OBRAS</t>
  </si>
  <si>
    <t>2.6.9 - EDIFICIOS, ESTRUCTURAS, TIERRAS, TERRENOS Y OBJETOS DE VALOR</t>
  </si>
  <si>
    <t>2.6.9</t>
  </si>
  <si>
    <t>2.6.8 - BIENES INTANGIBLES</t>
  </si>
  <si>
    <t>2.6.8</t>
  </si>
  <si>
    <t>2.6.7 - ACTIVOS BIOLÓGICOS</t>
  </si>
  <si>
    <t>2.6.7</t>
  </si>
  <si>
    <t>2.6.6 - EQUIPOS DE DEFENSA Y SEGURIDAD</t>
  </si>
  <si>
    <t>2.6.6</t>
  </si>
  <si>
    <t>2.6.5 - MAQUINARIA, OTROS EQUIPOS Y HERRAMIENTAS</t>
  </si>
  <si>
    <t>2.6.5</t>
  </si>
  <si>
    <t>2.6.4 - VEHÍCULOS Y EQUIPO DE TRANSPORTE, TRACCIÓN Y ELEVACIÓN</t>
  </si>
  <si>
    <t>2.6.4</t>
  </si>
  <si>
    <t>2.6.3 - EQUIPO E INSTRUMENTAL, CIENTÍFICO Y LABORATORIO</t>
  </si>
  <si>
    <t>2.6.3</t>
  </si>
  <si>
    <t>2.6.2 - MOBILIARIO Y EQUIPO AUDIOVISUAL, RECREATIVO Y EDUCACIONAL</t>
  </si>
  <si>
    <t>2.6.2</t>
  </si>
  <si>
    <t>2.6.1 - MOBILIARIO Y EQUIPO</t>
  </si>
  <si>
    <t>2.6.1</t>
  </si>
  <si>
    <t>2.6 - BIENES MUEBLES, INMUEBLES E INTANGIBLES</t>
  </si>
  <si>
    <t>2.5.9 - TRANSFERENCIAS DE CAPITAL A OTRAS INSTITUCIONES PÚBLICAS</t>
  </si>
  <si>
    <t>2.5.9</t>
  </si>
  <si>
    <t>2.5.6 - TRANSFERENCIAS DE CAPITAL AL SECTOR EXTERNO</t>
  </si>
  <si>
    <t>2.5.6</t>
  </si>
  <si>
    <t>2.5.4 - TRANSFERENCIAS DE CAPITAL  A EMPRESAS PÚBLICAS NO FINANCIERAS</t>
  </si>
  <si>
    <t>2.5.4</t>
  </si>
  <si>
    <t>2.5.3 - TRANSFERENCIAS DE CAPITAL A GOBIERNOS GENERALES LOCALES</t>
  </si>
  <si>
    <t>2.5.3</t>
  </si>
  <si>
    <t>2.5.2 - TRANSFERENCIAS DE CAPITAL AL GOBIERNO GENERAL  NACIONAL</t>
  </si>
  <si>
    <t>2.5.2</t>
  </si>
  <si>
    <t>2.5.1 - TRANSFERENCIAS DE CAPITAL AL SECTOR PRIVADO</t>
  </si>
  <si>
    <t>2.5.1</t>
  </si>
  <si>
    <t>2.5 - TRANSFERENCIAS DE CAPITAL</t>
  </si>
  <si>
    <t>2.4.9 - TRANSFERENCIAS CORRIENTES A OTRAS INSTITUCIONES PÚBLICAS</t>
  </si>
  <si>
    <t>2.4.9</t>
  </si>
  <si>
    <t>2.4.7 - TRANSFERENCIAS CORRIENTES AL SECTOR EXTERNO</t>
  </si>
  <si>
    <t>2.4.7</t>
  </si>
  <si>
    <t>2.4.6 - SUBVENCIONES</t>
  </si>
  <si>
    <t>2.4.6</t>
  </si>
  <si>
    <t>2.4.5 - TRANSFERENCIAS CORRIENTES A INSTITUCIONES PÚBLICAS FINANCIERAS</t>
  </si>
  <si>
    <t>2.4.5</t>
  </si>
  <si>
    <t>2.4.4 - TRANSFERENCIAS CORRIENTES A EMPRESAS PÚBLICAS NO FINANCIERAS</t>
  </si>
  <si>
    <t>2.4.4</t>
  </si>
  <si>
    <t>2.4.3 - TRANSFERENCIAS CORRIENTES A GOBIERNOS GENERALES LOCALES</t>
  </si>
  <si>
    <t>2.4.3</t>
  </si>
  <si>
    <t>2.4.2 - TRANSFERENCIAS CORRIENTES AL  GOBIERNO GENERAL NACIONAL</t>
  </si>
  <si>
    <t>2.4.2</t>
  </si>
  <si>
    <t>2.4.1 - TRANSFERENCIAS CORRIENTES AL SECTOR PRIVADO</t>
  </si>
  <si>
    <t>2.4.1</t>
  </si>
  <si>
    <t>2.4 - TRANSFERENCIAS CORRIENTES</t>
  </si>
  <si>
    <t>2.3.9 - PRODUCTOS Y ÚTILES VARIOS</t>
  </si>
  <si>
    <t>2.3.9</t>
  </si>
  <si>
    <t>2.3.8 - GASTOS QUE SE ASIGNARÁN DURANTE EL EJERCICIO (ART. 32 Y 33 LEY 423-06)</t>
  </si>
  <si>
    <t>2.3.8</t>
  </si>
  <si>
    <t>2.3.7 - COMBUSTIBLES, LUBRICANTES, PRODUCTOS QUÍMICOS Y CONEXOS</t>
  </si>
  <si>
    <t>2.3.7</t>
  </si>
  <si>
    <t>2.3.6 - PRODUCTOS DE MINERALES, METÁLICOS Y NO METÁLICOS</t>
  </si>
  <si>
    <t>2.3.6</t>
  </si>
  <si>
    <t>2.3.5 - PRODUCTOS DE CUERO, CAUCHO Y PLÁSTICO</t>
  </si>
  <si>
    <t>2.3.5</t>
  </si>
  <si>
    <t>2.3.4 - PRODUCTOS FARMACÉUTICOS</t>
  </si>
  <si>
    <t>2.3.4</t>
  </si>
  <si>
    <t>2.3.3 - PRODUCTOS DE PAPEL, CARTÓN E IMPRESOS</t>
  </si>
  <si>
    <t>2.3.3</t>
  </si>
  <si>
    <t>2.3.2 - TEXTILES Y VESTUARIOS</t>
  </si>
  <si>
    <t>2.3.2</t>
  </si>
  <si>
    <t>2.3.1 - ALIMENTOS Y PRODUCTOS AGROFORESTALES</t>
  </si>
  <si>
    <t>2.3.1</t>
  </si>
  <si>
    <t>2.3 - MATERIALES Y SUMINISTROS</t>
  </si>
  <si>
    <t>2.2.9 - OTRAS CONTRATACIONES DE SERVICIOS</t>
  </si>
  <si>
    <t>2.2.9</t>
  </si>
  <si>
    <t>2.2.8 - OTROS SERVICIOS NO INCLUIDOS EN CONCEPTOS ANTERIORES</t>
  </si>
  <si>
    <t>2.2.8</t>
  </si>
  <si>
    <t>2.2.7 - SERVICIOS DE CONSERVACIÓN, REPARACIONES MENORES E INSTALACIONES TEMPORALES</t>
  </si>
  <si>
    <t>2.2.7</t>
  </si>
  <si>
    <t>2.2.6 - SEGUROS</t>
  </si>
  <si>
    <t>2.2.6</t>
  </si>
  <si>
    <t>2.2.5 - ALQUILERES Y RENTAS</t>
  </si>
  <si>
    <t>2.2.5</t>
  </si>
  <si>
    <t>2.2.4 - TRANSPORTE Y ALMACENAJE</t>
  </si>
  <si>
    <t>2.2.4</t>
  </si>
  <si>
    <t>2.2.3 - VIÁTICOS</t>
  </si>
  <si>
    <t>2.2.3</t>
  </si>
  <si>
    <t>2.2.2 - PUBLICIDAD, IMPRESIÓN Y ENCUADERNACIÓN</t>
  </si>
  <si>
    <t>2.2.2</t>
  </si>
  <si>
    <t>2.2.1 - SERVICIOS BÁSICOS</t>
  </si>
  <si>
    <t>2.2.1</t>
  </si>
  <si>
    <t>2.2 - CONTRATACIÓN DE SERVICIOS</t>
  </si>
  <si>
    <t>2.1.5 - CONTRIBUCIONES A LA SEGURIDAD SOCIAL</t>
  </si>
  <si>
    <t>2.1.5</t>
  </si>
  <si>
    <t>2.1.4 - GRATIFICACIONES Y BONIFICACIONES</t>
  </si>
  <si>
    <t>2.1.4</t>
  </si>
  <si>
    <t>2.1.3 - DIETAS Y GASTOS DE REPRESENTACIÓN</t>
  </si>
  <si>
    <t>2.1.3</t>
  </si>
  <si>
    <t>2.1.2 - SOBRESUELDOS</t>
  </si>
  <si>
    <t>2.1.2</t>
  </si>
  <si>
    <t>2.1.1 - REMUNERACIONES</t>
  </si>
  <si>
    <t>2.1.1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</si>
  <si>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</si>
  <si>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</si>
  <si>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</si>
  <si>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</si>
  <si>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</si>
  <si>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</si>
  <si>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</si>
  <si>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</si>
  <si>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</si>
  <si>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</si>
  <si>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</si>
  <si>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</si>
  <si>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</si>
  <si>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</si>
  <si>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</si>
  <si>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</si>
  <si>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</si>
  <si>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</si>
  <si>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</si>
  <si>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CAPITULO 0256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</si>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</sst>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&quot; &quot;;&quot; (&quot;#,##0.0&quot;)&quot;;&quot; -&quot;00&quot; &quot;;&quot; &quot;@&quot; &quot;"/>
    <numFmt numFmtId="165" formatCode="&quot; &quot;#,##0.00&quot; &quot;;&quot;-&quot;#,##0.00&quot; &quot;;&quot; -&quot;00&quot; &quot;;&quot; &quot;@&quot; &quot;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6"/>
      <color rgb="FF000000"/>
      <name val="Calibri"/>
      <family val="2"/>
    </font>
    <font>
      <sz val="7"/>
      <color rgb="FF000000"/>
      <name val="Calibri"/>
      <family val="2"/>
    </font>
    <font>
      <b/>
      <sz val="7"/>
      <color rgb="FF000000"/>
      <name val="Calibri"/>
      <family val="2"/>
    </font>
    <font>
      <b/>
      <sz val="7"/>
      <color rgb="FFFFFFFF"/>
      <name val="Calibri"/>
      <family val="2"/>
    </font>
    <font>
      <b/>
      <sz val="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8">
    <border>
      <left/>
      <right/>
      <top/>
      <bottom/>
      <diagonal/>
    </border>
    <border>
      <left/>
      <right/>
      <top style="thin">
        <color rgb="FF8EA9DB"/>
      </top>
      <bottom/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5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164" fontId="5" fillId="0" borderId="0" xfId="1" applyNumberFormat="1" applyFont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164" fontId="5" fillId="0" borderId="2" xfId="1" applyNumberFormat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165" fontId="6" fillId="2" borderId="4" xfId="2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 readingOrder="1"/>
    </xf>
    <xf numFmtId="0" fontId="8" fillId="0" borderId="7" xfId="1" applyFont="1" applyBorder="1" applyAlignment="1">
      <alignment horizontal="center" vertical="center" wrapText="1" readingOrder="1"/>
    </xf>
    <xf numFmtId="0" fontId="8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 readingOrder="1"/>
    </xf>
  </cellXfs>
  <cellStyles count="3">
    <cellStyle name="Millares 2" xfId="2" xr:uid="{5783A835-726D-478E-B22D-973DFDD6507A}"/>
    <cellStyle name="Normal" xfId="0" builtinId="0"/>
    <cellStyle name="Normal 2" xfId="1" xr:uid="{50BD6C5C-7699-4874-9789-E7119DEB4D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66678</xdr:rowOff>
    </xdr:from>
    <xdr:ext cx="3192344" cy="1323968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C0372992-3E05-4685-93F6-E11B5E6B1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6678"/>
          <a:ext cx="3192344" cy="132396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rosario.MINC/Desktop/Reportes%20para%20portal%20transparencia/JUNIO%202022/Ejecucion%20mensual%20Enero%20hasta%20Junio%202022%20CAP.%200216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_Mensual_CAP_"/>
      <sheetName val="SIGEF_PRESUPUESTO"/>
      <sheetName val="PRESUPUESTO"/>
      <sheetName val="EJECUCION_MENSUAL"/>
    </sheetNames>
    <sheetDataSet>
      <sheetData sheetId="0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</row>
        <row r="3">
          <cell r="A3" t="str">
            <v>Ref CCP Concepto.Ref CCP Cuenta</v>
          </cell>
          <cell r="D3" t="str">
            <v>Enero</v>
          </cell>
          <cell r="E3" t="str">
            <v>Febrero</v>
          </cell>
          <cell r="F3" t="str">
            <v>Marzo</v>
          </cell>
          <cell r="G3" t="str">
            <v>Abril</v>
          </cell>
          <cell r="H3" t="str">
            <v>Mayo</v>
          </cell>
          <cell r="I3" t="str">
            <v>Junio</v>
          </cell>
          <cell r="J3" t="str">
            <v>Julio</v>
          </cell>
          <cell r="K3" t="str">
            <v>Agosto</v>
          </cell>
          <cell r="L3" t="str">
            <v>Septiembre</v>
          </cell>
          <cell r="M3" t="str">
            <v>Octubre</v>
          </cell>
          <cell r="N3" t="str">
            <v>Noviembre</v>
          </cell>
          <cell r="O3" t="str">
            <v>Diciembre</v>
          </cell>
          <cell r="P3" t="str">
            <v>Total</v>
          </cell>
        </row>
        <row r="4">
          <cell r="A4" t="str">
            <v>Total General</v>
          </cell>
          <cell r="D4">
            <v>147778188.30000001</v>
          </cell>
          <cell r="E4">
            <v>193226159.91</v>
          </cell>
          <cell r="F4">
            <v>225164099.02000001</v>
          </cell>
          <cell r="G4">
            <v>197365589.28</v>
          </cell>
          <cell r="H4">
            <v>198698958.47</v>
          </cell>
          <cell r="I4">
            <v>290683411.56999999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1252916406.55</v>
          </cell>
        </row>
        <row r="5">
          <cell r="A5">
            <v>2.1</v>
          </cell>
          <cell r="C5" t="str">
            <v>REMUNERACIONES Y CONTRIBUCIONES</v>
          </cell>
          <cell r="D5">
            <v>88719680.450000003</v>
          </cell>
          <cell r="E5">
            <v>114823756.95</v>
          </cell>
          <cell r="F5">
            <v>108304151.26000001</v>
          </cell>
          <cell r="G5">
            <v>107652205.61</v>
          </cell>
          <cell r="H5">
            <v>108425408.18000001</v>
          </cell>
          <cell r="I5">
            <v>134639830.86000001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662565033.30999994</v>
          </cell>
        </row>
        <row r="6">
          <cell r="A6" t="str">
            <v>2.1.1</v>
          </cell>
          <cell r="C6" t="str">
            <v>REMUNERACIONES</v>
          </cell>
          <cell r="D6">
            <v>76805712.75</v>
          </cell>
          <cell r="E6">
            <v>95454349.140000001</v>
          </cell>
          <cell r="F6">
            <v>91724927.280000001</v>
          </cell>
          <cell r="G6">
            <v>91229467.480000004</v>
          </cell>
          <cell r="H6">
            <v>92047956.420000002</v>
          </cell>
          <cell r="I6">
            <v>118185838.09999999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565448251.16999996</v>
          </cell>
        </row>
        <row r="7">
          <cell r="A7" t="str">
            <v>2.1.2</v>
          </cell>
          <cell r="C7" t="str">
            <v>SOBRESUELDOS</v>
          </cell>
          <cell r="D7">
            <v>347828.83</v>
          </cell>
          <cell r="E7">
            <v>5129828.83</v>
          </cell>
          <cell r="F7">
            <v>2771628.83</v>
          </cell>
          <cell r="G7">
            <v>2688777.83</v>
          </cell>
          <cell r="H7">
            <v>2882477.83</v>
          </cell>
          <cell r="I7">
            <v>2775619.83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16596161.98</v>
          </cell>
        </row>
        <row r="8">
          <cell r="A8" t="str">
            <v>2.1.3</v>
          </cell>
          <cell r="C8" t="str">
            <v>DIETAS Y GASTOS DE REPRESENTACIÓN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 t="str">
            <v>2.1.5</v>
          </cell>
          <cell r="C9" t="str">
            <v>CONTRIBUCIONES A LA SEGURIDAD SOCIAL</v>
          </cell>
          <cell r="D9">
            <v>11566138.869999999</v>
          </cell>
          <cell r="E9">
            <v>14239578.98</v>
          </cell>
          <cell r="F9">
            <v>13807595.15</v>
          </cell>
          <cell r="G9">
            <v>13733960.300000001</v>
          </cell>
          <cell r="H9">
            <v>13494973.93</v>
          </cell>
          <cell r="I9">
            <v>13678372.93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80520620.159999996</v>
          </cell>
        </row>
        <row r="10">
          <cell r="A10">
            <v>2.2000000000000002</v>
          </cell>
          <cell r="C10" t="str">
            <v>CONTRATACIÓN DE SERVICIOS</v>
          </cell>
          <cell r="D10">
            <v>10079084.4</v>
          </cell>
          <cell r="E10">
            <v>14886814.76</v>
          </cell>
          <cell r="F10">
            <v>18551254.899999999</v>
          </cell>
          <cell r="G10">
            <v>18986990.73</v>
          </cell>
          <cell r="H10">
            <v>19689492.899999999</v>
          </cell>
          <cell r="I10">
            <v>42384569.359999999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124578207.05</v>
          </cell>
        </row>
        <row r="11">
          <cell r="A11" t="str">
            <v>2.2.1</v>
          </cell>
          <cell r="C11" t="str">
            <v>SERVICIOS BÁSICOS</v>
          </cell>
          <cell r="D11">
            <v>9795760.6500000004</v>
          </cell>
          <cell r="E11">
            <v>13720460.74</v>
          </cell>
          <cell r="F11">
            <v>13434873.76</v>
          </cell>
          <cell r="G11">
            <v>15476056.1</v>
          </cell>
          <cell r="H11">
            <v>11820114.6</v>
          </cell>
          <cell r="I11">
            <v>19861151.460000001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84108417.310000002</v>
          </cell>
        </row>
        <row r="12">
          <cell r="A12" t="str">
            <v>2.2.2</v>
          </cell>
          <cell r="C12" t="str">
            <v>PUBLICIDAD, IMPRESIÓN Y ENCUADERNACIÓN</v>
          </cell>
          <cell r="D12">
            <v>0</v>
          </cell>
          <cell r="E12">
            <v>0</v>
          </cell>
          <cell r="F12">
            <v>121114.89</v>
          </cell>
          <cell r="G12">
            <v>0</v>
          </cell>
          <cell r="H12">
            <v>10360.4</v>
          </cell>
          <cell r="I12">
            <v>2341871.66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2473346.9500000002</v>
          </cell>
        </row>
        <row r="13">
          <cell r="A13" t="str">
            <v>2.2.3</v>
          </cell>
          <cell r="C13" t="str">
            <v>VIÁTICOS</v>
          </cell>
          <cell r="D13">
            <v>0</v>
          </cell>
          <cell r="E13">
            <v>92150</v>
          </cell>
          <cell r="F13">
            <v>140250</v>
          </cell>
          <cell r="G13">
            <v>52450</v>
          </cell>
          <cell r="H13">
            <v>120100</v>
          </cell>
          <cell r="I13">
            <v>170150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575100</v>
          </cell>
        </row>
        <row r="14">
          <cell r="A14" t="str">
            <v>2.2.4</v>
          </cell>
          <cell r="C14" t="str">
            <v>TRANSPORTE Y ALMACENAJE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>2.2.5</v>
          </cell>
          <cell r="C15" t="str">
            <v>ALQUILERES Y RENTAS</v>
          </cell>
          <cell r="D15">
            <v>15989</v>
          </cell>
          <cell r="E15">
            <v>145789</v>
          </cell>
          <cell r="F15">
            <v>893949</v>
          </cell>
          <cell r="G15">
            <v>549058.4</v>
          </cell>
          <cell r="H15">
            <v>360095.88</v>
          </cell>
          <cell r="I15">
            <v>905898.5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2870779.78</v>
          </cell>
        </row>
        <row r="16">
          <cell r="A16" t="str">
            <v>2.2.6</v>
          </cell>
          <cell r="C16" t="str">
            <v>SEGUROS</v>
          </cell>
          <cell r="D16">
            <v>251404.75</v>
          </cell>
          <cell r="E16">
            <v>912485.02</v>
          </cell>
          <cell r="F16">
            <v>1665009.27</v>
          </cell>
          <cell r="G16">
            <v>1481748.68</v>
          </cell>
          <cell r="H16">
            <v>328725.33</v>
          </cell>
          <cell r="I16">
            <v>1772590.1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6411963.1500000004</v>
          </cell>
        </row>
        <row r="17">
          <cell r="A17" t="str">
            <v>2.2.7</v>
          </cell>
          <cell r="C17" t="str">
            <v>SERVICIOS DE CONSERVACIÓN, REPARACIONES MENORES E INSTALACIONES TEMPORALES</v>
          </cell>
          <cell r="D17">
            <v>15930</v>
          </cell>
          <cell r="E17">
            <v>15930</v>
          </cell>
          <cell r="F17">
            <v>1204186.3500000001</v>
          </cell>
          <cell r="G17">
            <v>168495.55</v>
          </cell>
          <cell r="H17">
            <v>4127285.83</v>
          </cell>
          <cell r="I17">
            <v>1374241.85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6906069.5800000001</v>
          </cell>
        </row>
        <row r="18">
          <cell r="A18" t="str">
            <v>2.2.8</v>
          </cell>
          <cell r="C18" t="str">
            <v>OTROS SERVICIOS NO INCLUIDOS EN CONCEPTOS ANTERIORES</v>
          </cell>
          <cell r="D18">
            <v>0</v>
          </cell>
          <cell r="E18">
            <v>0</v>
          </cell>
          <cell r="F18">
            <v>888040.2</v>
          </cell>
          <cell r="G18">
            <v>1100000</v>
          </cell>
          <cell r="H18">
            <v>490903.6</v>
          </cell>
          <cell r="I18">
            <v>15480853.460000001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17959797.260000002</v>
          </cell>
        </row>
        <row r="19">
          <cell r="A19" t="str">
            <v>2.2.9</v>
          </cell>
          <cell r="C19" t="str">
            <v>OTRAS CONTRATACIONES DE SERVICIOS</v>
          </cell>
          <cell r="D19">
            <v>0</v>
          </cell>
          <cell r="E19">
            <v>0</v>
          </cell>
          <cell r="F19">
            <v>203831.43</v>
          </cell>
          <cell r="G19">
            <v>159182</v>
          </cell>
          <cell r="H19">
            <v>2431907.2599999998</v>
          </cell>
          <cell r="I19">
            <v>477812.33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3272733.02</v>
          </cell>
        </row>
        <row r="20">
          <cell r="A20">
            <v>2.2999999999999998</v>
          </cell>
          <cell r="C20" t="str">
            <v>MATERIALES Y SUMINISTROS</v>
          </cell>
          <cell r="D20">
            <v>225500</v>
          </cell>
          <cell r="E20">
            <v>225500</v>
          </cell>
          <cell r="F20">
            <v>2118945.81</v>
          </cell>
          <cell r="G20">
            <v>1593522.95</v>
          </cell>
          <cell r="H20">
            <v>1333083.45</v>
          </cell>
          <cell r="I20">
            <v>4129897.57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9626449.7799999993</v>
          </cell>
        </row>
        <row r="21">
          <cell r="A21" t="str">
            <v>2.3.1</v>
          </cell>
          <cell r="C21" t="str">
            <v>ALIMENTOS Y PRODUCTOS AGROFORESTALES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53815</v>
          </cell>
          <cell r="I21">
            <v>1228323.99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1282138.99</v>
          </cell>
        </row>
        <row r="22">
          <cell r="A22" t="str">
            <v>2.3.2</v>
          </cell>
          <cell r="C22" t="str">
            <v>TEXTILES Y VESTUARIOS</v>
          </cell>
          <cell r="D22">
            <v>0</v>
          </cell>
          <cell r="E22">
            <v>0</v>
          </cell>
          <cell r="F22">
            <v>117870.2</v>
          </cell>
          <cell r="G22">
            <v>4307</v>
          </cell>
          <cell r="H22">
            <v>0</v>
          </cell>
          <cell r="I22">
            <v>293837.61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416014.81</v>
          </cell>
        </row>
        <row r="23">
          <cell r="A23" t="str">
            <v>2.3.3</v>
          </cell>
          <cell r="C23" t="str">
            <v>PAPEL, CARTÓN E IMPRESOS</v>
          </cell>
          <cell r="D23">
            <v>0</v>
          </cell>
          <cell r="E23">
            <v>0</v>
          </cell>
          <cell r="F23">
            <v>0</v>
          </cell>
          <cell r="G23">
            <v>15141.94</v>
          </cell>
          <cell r="H23">
            <v>412649.54</v>
          </cell>
          <cell r="I23">
            <v>459572.24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887363.72</v>
          </cell>
        </row>
        <row r="24">
          <cell r="A24" t="str">
            <v>2.3.5</v>
          </cell>
          <cell r="C24" t="str">
            <v>CUERO, CAUCHO Y PLÁSTICO</v>
          </cell>
          <cell r="D24">
            <v>0</v>
          </cell>
          <cell r="E24">
            <v>0</v>
          </cell>
          <cell r="F24">
            <v>0</v>
          </cell>
          <cell r="G24">
            <v>147.5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147.5</v>
          </cell>
        </row>
        <row r="25">
          <cell r="A25" t="str">
            <v>2.3.6</v>
          </cell>
          <cell r="C25" t="str">
            <v>PRODUCTOS DE MINERALES, METÁLICOS Y NO METÁLICOS</v>
          </cell>
          <cell r="D25">
            <v>0</v>
          </cell>
          <cell r="E25">
            <v>0</v>
          </cell>
          <cell r="F25">
            <v>6593.84</v>
          </cell>
          <cell r="G25">
            <v>4908.8</v>
          </cell>
          <cell r="H25">
            <v>0</v>
          </cell>
          <cell r="I25">
            <v>88314.12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99816.76</v>
          </cell>
        </row>
        <row r="26">
          <cell r="A26" t="str">
            <v>2.3.7</v>
          </cell>
          <cell r="C26" t="str">
            <v>COMBUSTIBLES, LUBRICANTES, PRODUCTOS QUÍMICOS Y CONEXOS</v>
          </cell>
          <cell r="D26">
            <v>225500</v>
          </cell>
          <cell r="E26">
            <v>225500</v>
          </cell>
          <cell r="F26">
            <v>1073623.8799999999</v>
          </cell>
          <cell r="G26">
            <v>1482024.1</v>
          </cell>
          <cell r="H26">
            <v>220500</v>
          </cell>
          <cell r="I26">
            <v>715135.01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3942282.99</v>
          </cell>
        </row>
        <row r="27">
          <cell r="A27" t="str">
            <v>2.3.9</v>
          </cell>
          <cell r="C27" t="str">
            <v>PRODUCTOS Y ÚTILES VARIOS</v>
          </cell>
          <cell r="D27">
            <v>0</v>
          </cell>
          <cell r="E27">
            <v>0</v>
          </cell>
          <cell r="F27">
            <v>920857.89</v>
          </cell>
          <cell r="G27">
            <v>86993.61</v>
          </cell>
          <cell r="H27">
            <v>646118.91</v>
          </cell>
          <cell r="I27">
            <v>1344714.6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2998685.01</v>
          </cell>
        </row>
        <row r="28">
          <cell r="A28">
            <v>2.4</v>
          </cell>
          <cell r="C28" t="str">
            <v>TRANSFERENCIAS CORRIENTES</v>
          </cell>
          <cell r="D28">
            <v>48753923.450000003</v>
          </cell>
          <cell r="E28">
            <v>63290088.200000003</v>
          </cell>
          <cell r="F28">
            <v>88457968.430000007</v>
          </cell>
          <cell r="G28">
            <v>69132869.989999995</v>
          </cell>
          <cell r="H28">
            <v>69132675.280000001</v>
          </cell>
          <cell r="I28">
            <v>105904640.51000001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444672165.86000001</v>
          </cell>
        </row>
        <row r="29">
          <cell r="A29" t="str">
            <v>2.4.1</v>
          </cell>
          <cell r="C29" t="str">
            <v>TRANSFERENCIAS CORRIENTES AL SECTOR PRIVADO</v>
          </cell>
          <cell r="D29">
            <v>100000</v>
          </cell>
          <cell r="E29">
            <v>100000</v>
          </cell>
          <cell r="F29">
            <v>9504574.4800000004</v>
          </cell>
          <cell r="G29">
            <v>11334374.85</v>
          </cell>
          <cell r="H29">
            <v>6961975.0800000001</v>
          </cell>
          <cell r="I29">
            <v>20293170.309999999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48294094.719999999</v>
          </cell>
        </row>
        <row r="30">
          <cell r="A30" t="str">
            <v>2.4.2</v>
          </cell>
          <cell r="C30" t="str">
            <v>TRANSFERENCIAS CORRIENTES AL  GOBIERNO GENERAL NACIONAL</v>
          </cell>
          <cell r="D30">
            <v>20650189.25</v>
          </cell>
          <cell r="E30">
            <v>29369354</v>
          </cell>
          <cell r="F30">
            <v>45011594.75</v>
          </cell>
          <cell r="G30">
            <v>31677046</v>
          </cell>
          <cell r="H30">
            <v>31677046</v>
          </cell>
          <cell r="I30">
            <v>31677046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190062276</v>
          </cell>
        </row>
        <row r="31">
          <cell r="A31" t="str">
            <v>2.4.4</v>
          </cell>
          <cell r="C31" t="str">
            <v>TRANSFERENCIAS CORRIENTES A EMPRESAS PÚBLICAS NO FINANCIERAS</v>
          </cell>
          <cell r="D31">
            <v>8538769.5399999991</v>
          </cell>
          <cell r="E31">
            <v>8538769.5399999991</v>
          </cell>
          <cell r="F31">
            <v>8538769.5399999991</v>
          </cell>
          <cell r="G31">
            <v>8538769.5399999991</v>
          </cell>
          <cell r="H31">
            <v>8538769.5399999991</v>
          </cell>
          <cell r="I31">
            <v>34549104.539999999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77242952.239999995</v>
          </cell>
        </row>
        <row r="32">
          <cell r="A32" t="str">
            <v>2.4.7</v>
          </cell>
          <cell r="C32" t="str">
            <v>TRANSFERENCIAS CORRIENTES AL SECTOR EXTERNO</v>
          </cell>
          <cell r="D32">
            <v>0</v>
          </cell>
          <cell r="E32">
            <v>0</v>
          </cell>
          <cell r="F32">
            <v>0</v>
          </cell>
          <cell r="G32">
            <v>73064.94</v>
          </cell>
          <cell r="H32">
            <v>555000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628064.93999999994</v>
          </cell>
        </row>
        <row r="33">
          <cell r="A33" t="str">
            <v>2.4.9</v>
          </cell>
          <cell r="C33" t="str">
            <v>TRANSFERENCIAS CORRIENTES A OTRAS INSTITUCIONES PÚBLICAS</v>
          </cell>
          <cell r="D33">
            <v>19464964.66</v>
          </cell>
          <cell r="E33">
            <v>25281964.66</v>
          </cell>
          <cell r="F33">
            <v>25403029.66</v>
          </cell>
          <cell r="G33">
            <v>17509614.66</v>
          </cell>
          <cell r="H33">
            <v>21399884.66</v>
          </cell>
          <cell r="I33">
            <v>19385319.66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128444777.95999999</v>
          </cell>
        </row>
        <row r="34">
          <cell r="A34">
            <v>2.5</v>
          </cell>
          <cell r="C34" t="str">
            <v>TRANSFERENCIAS DE CAPITAL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 t="str">
            <v>2.5.2</v>
          </cell>
          <cell r="C35" t="str">
            <v>TRANSFERENCIAS DE CAPITAL AL GOBIERNO GENERAL  NACIONAL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>
            <v>2.6</v>
          </cell>
          <cell r="C36" t="str">
            <v>BIENES MUEBLES, INMUEBLES E INTANGIBLES</v>
          </cell>
          <cell r="D36">
            <v>0</v>
          </cell>
          <cell r="E36">
            <v>0</v>
          </cell>
          <cell r="F36">
            <v>6923896.8300000001</v>
          </cell>
          <cell r="G36">
            <v>0</v>
          </cell>
          <cell r="H36">
            <v>118298.66</v>
          </cell>
          <cell r="I36">
            <v>2129256.7400000002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9171452.2300000004</v>
          </cell>
        </row>
        <row r="37">
          <cell r="A37" t="str">
            <v>2.6.1</v>
          </cell>
          <cell r="C37" t="str">
            <v>MOBILIARIO Y EQUIPO</v>
          </cell>
          <cell r="D37">
            <v>0</v>
          </cell>
          <cell r="E37">
            <v>0</v>
          </cell>
          <cell r="F37">
            <v>183330.7</v>
          </cell>
          <cell r="G37">
            <v>0</v>
          </cell>
          <cell r="H37">
            <v>0</v>
          </cell>
          <cell r="I37">
            <v>197142.51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380473.21</v>
          </cell>
        </row>
        <row r="38">
          <cell r="A38" t="str">
            <v>2.6.2</v>
          </cell>
          <cell r="C38" t="str">
            <v>MOBILIARIO Y EQUIPO DE AUDIO, AUDIOVISUAL, RECREATIVO Y EDUCACIONAL</v>
          </cell>
          <cell r="D38">
            <v>0</v>
          </cell>
          <cell r="E38">
            <v>0</v>
          </cell>
          <cell r="F38">
            <v>6721526.1200000001</v>
          </cell>
          <cell r="G38">
            <v>0</v>
          </cell>
          <cell r="H38">
            <v>118298.66</v>
          </cell>
          <cell r="I38">
            <v>1719541.87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8559366.6500000004</v>
          </cell>
        </row>
        <row r="39">
          <cell r="A39" t="str">
            <v>2.6.4</v>
          </cell>
          <cell r="C39" t="str">
            <v>VEHÍCULOS Y EQUIPO DE TRANSPORTE, TRACCIÓN Y ELEVACIÓN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 t="str">
            <v>2.6.5</v>
          </cell>
          <cell r="C40" t="str">
            <v>MAQUINARIA, OTROS EQUIPOS Y HERRAMIENTAS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2.6.6</v>
          </cell>
          <cell r="C41" t="str">
            <v>EQUIPOS DE DEFENSA Y SEGURIDAD</v>
          </cell>
          <cell r="D41">
            <v>0</v>
          </cell>
          <cell r="E41">
            <v>0</v>
          </cell>
          <cell r="F41">
            <v>19040.009999999998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19040.009999999998</v>
          </cell>
        </row>
        <row r="42">
          <cell r="A42" t="str">
            <v>2.6.8</v>
          </cell>
          <cell r="C42" t="str">
            <v>BIENES INTANGIBLES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212572.36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212572.36</v>
          </cell>
        </row>
        <row r="43">
          <cell r="A43">
            <v>2.7</v>
          </cell>
          <cell r="C43" t="str">
            <v>OBRAS</v>
          </cell>
          <cell r="D43">
            <v>0</v>
          </cell>
          <cell r="E43">
            <v>0</v>
          </cell>
          <cell r="F43">
            <v>807881.79</v>
          </cell>
          <cell r="G43">
            <v>0</v>
          </cell>
          <cell r="H43">
            <v>0</v>
          </cell>
          <cell r="I43">
            <v>1495216.53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2303098.3199999998</v>
          </cell>
        </row>
        <row r="44">
          <cell r="A44" t="str">
            <v>2.7.1</v>
          </cell>
          <cell r="C44" t="str">
            <v>OBRAS EN EDIFICACIONES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 t="str">
            <v>2.7.2</v>
          </cell>
          <cell r="C45" t="str">
            <v>INFRAESTRUCTURA</v>
          </cell>
          <cell r="D45">
            <v>0</v>
          </cell>
          <cell r="E45">
            <v>0</v>
          </cell>
          <cell r="F45">
            <v>807881.79</v>
          </cell>
          <cell r="G45">
            <v>0</v>
          </cell>
          <cell r="H45">
            <v>0</v>
          </cell>
          <cell r="I45">
            <v>1495216.53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2303098.3199999998</v>
          </cell>
        </row>
        <row r="46">
          <cell r="B46" t="str">
            <v>Ejecucion Mensual
Sistema Integrado de Gestión Financiera                                                                                                                                               DEVENGADOAPROBADO•TEMPORAL
Periodo:  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Página 2 de 2
22817300-22300688557-SIGEF</v>
          </cell>
        </row>
      </sheetData>
      <sheetData sheetId="1"/>
      <sheetData sheetId="2">
        <row r="1">
          <cell r="A1" t="str">
            <v>Ref CCP Concepto.Ref CCP Cuenta</v>
          </cell>
          <cell r="C1" t="str">
            <v>Presupuesto Inicial</v>
          </cell>
          <cell r="D1" t="str">
            <v>Modificaciones Presupestarias</v>
          </cell>
          <cell r="E1" t="str">
            <v>Presupuesto Vigente</v>
          </cell>
          <cell r="F1" t="str">
            <v>Presupuesto Disponible</v>
          </cell>
          <cell r="G1" t="str">
            <v>ETAPAS DEL GASTO</v>
          </cell>
        </row>
        <row r="2">
          <cell r="G2" t="str">
            <v>Preventivo</v>
          </cell>
          <cell r="H2" t="str">
            <v>Compromiso</v>
          </cell>
          <cell r="I2" t="str">
            <v>Devengado</v>
          </cell>
          <cell r="J2" t="str">
            <v>Libramiento</v>
          </cell>
          <cell r="K2" t="str">
            <v>Pagado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</row>
        <row r="5">
          <cell r="A5" t="str">
            <v>Total General</v>
          </cell>
          <cell r="C5">
            <v>3017699205</v>
          </cell>
          <cell r="D5">
            <v>42758103.539999999</v>
          </cell>
          <cell r="E5">
            <v>3060457308.54</v>
          </cell>
          <cell r="F5">
            <v>1661624487.26</v>
          </cell>
          <cell r="G5">
            <v>1398832821.28</v>
          </cell>
          <cell r="H5">
            <v>1301876500.49</v>
          </cell>
          <cell r="I5">
            <v>1259413376.8399999</v>
          </cell>
          <cell r="J5">
            <v>1166557948.0699999</v>
          </cell>
          <cell r="K5">
            <v>1164607097.52</v>
          </cell>
        </row>
        <row r="6">
          <cell r="A6" t="str">
            <v>2.1.2.1.1</v>
          </cell>
          <cell r="C6">
            <v>1216576543</v>
          </cell>
          <cell r="D6">
            <v>-70767471.579999998</v>
          </cell>
          <cell r="E6">
            <v>1145809071.4200001</v>
          </cell>
          <cell r="F6">
            <v>578491407.58000004</v>
          </cell>
          <cell r="G6">
            <v>567317663.84000003</v>
          </cell>
          <cell r="H6">
            <v>567317663.84000003</v>
          </cell>
          <cell r="I6">
            <v>565448251.16999996</v>
          </cell>
          <cell r="J6">
            <v>554980830.04999995</v>
          </cell>
          <cell r="K6">
            <v>554489367.20000005</v>
          </cell>
        </row>
        <row r="7">
          <cell r="A7">
            <v>2.1</v>
          </cell>
          <cell r="B7" t="str">
            <v>REMUNERACIONES Y CONTRIBUCIONES</v>
          </cell>
          <cell r="C7">
            <v>1216576543</v>
          </cell>
          <cell r="D7">
            <v>-70767471.579999998</v>
          </cell>
          <cell r="E7">
            <v>1145809071.4200001</v>
          </cell>
          <cell r="F7">
            <v>578491407.58000004</v>
          </cell>
          <cell r="G7">
            <v>567317663.84000003</v>
          </cell>
          <cell r="H7">
            <v>567317663.84000003</v>
          </cell>
          <cell r="I7">
            <v>565448251.16999996</v>
          </cell>
          <cell r="J7">
            <v>554980830.04999995</v>
          </cell>
          <cell r="K7">
            <v>554489367.20000005</v>
          </cell>
        </row>
        <row r="8">
          <cell r="A8" t="str">
            <v>2.1.1</v>
          </cell>
          <cell r="B8" t="str">
            <v>REMUNERACIONES</v>
          </cell>
          <cell r="C8">
            <v>1216576543</v>
          </cell>
          <cell r="D8">
            <v>-70767471.579999998</v>
          </cell>
          <cell r="E8">
            <v>1145809071.4200001</v>
          </cell>
          <cell r="F8">
            <v>578491407.58000004</v>
          </cell>
          <cell r="G8">
            <v>567317663.84000003</v>
          </cell>
          <cell r="H8">
            <v>567317663.84000003</v>
          </cell>
          <cell r="I8">
            <v>565448251.16999996</v>
          </cell>
          <cell r="J8">
            <v>554980830.04999995</v>
          </cell>
          <cell r="K8">
            <v>554489367.20000005</v>
          </cell>
        </row>
        <row r="9">
          <cell r="A9" t="str">
            <v>2.1.1.1</v>
          </cell>
          <cell r="B9" t="str">
            <v>Remuneraciones al personal fijo</v>
          </cell>
          <cell r="C9">
            <v>906469195</v>
          </cell>
          <cell r="D9">
            <v>-100703897.17</v>
          </cell>
          <cell r="E9">
            <v>805765297.83000004</v>
          </cell>
          <cell r="F9">
            <v>372597153.94</v>
          </cell>
          <cell r="G9">
            <v>433168143.88999999</v>
          </cell>
          <cell r="H9">
            <v>433168143.88999999</v>
          </cell>
          <cell r="I9">
            <v>433168143.88999999</v>
          </cell>
          <cell r="J9">
            <v>433063143.88999999</v>
          </cell>
          <cell r="K9">
            <v>433063143.88999999</v>
          </cell>
        </row>
        <row r="10">
          <cell r="A10" t="str">
            <v>2.1.1.1.01</v>
          </cell>
          <cell r="B10" t="str">
            <v>Sueldos empleados fijos</v>
          </cell>
          <cell r="C10">
            <v>906469195</v>
          </cell>
          <cell r="D10">
            <v>-100703897.17</v>
          </cell>
          <cell r="E10">
            <v>805765297.83000004</v>
          </cell>
          <cell r="F10">
            <v>372597153.94</v>
          </cell>
          <cell r="G10">
            <v>433168143.88999999</v>
          </cell>
          <cell r="H10">
            <v>433168143.88999999</v>
          </cell>
          <cell r="I10">
            <v>433168143.88999999</v>
          </cell>
          <cell r="J10">
            <v>433063143.88999999</v>
          </cell>
          <cell r="K10">
            <v>433063143.88999999</v>
          </cell>
        </row>
        <row r="11">
          <cell r="A11" t="str">
            <v>2.1.1.2</v>
          </cell>
          <cell r="B11" t="str">
            <v>Remuneraciones al personal de carácter temporal</v>
          </cell>
          <cell r="C11">
            <v>208981929</v>
          </cell>
          <cell r="D11">
            <v>7683144.0800000001</v>
          </cell>
          <cell r="E11">
            <v>216665073.08000001</v>
          </cell>
          <cell r="F11">
            <v>112757098.17</v>
          </cell>
          <cell r="G11">
            <v>103907974.91</v>
          </cell>
          <cell r="H11">
            <v>103907974.91</v>
          </cell>
          <cell r="I11">
            <v>103907974.91</v>
          </cell>
          <cell r="J11">
            <v>103315974.91</v>
          </cell>
          <cell r="K11">
            <v>103315974.91</v>
          </cell>
        </row>
        <row r="12">
          <cell r="A12" t="str">
            <v>2.1.1.2.03</v>
          </cell>
          <cell r="B12" t="str">
            <v>Suplencias</v>
          </cell>
          <cell r="C12">
            <v>336000</v>
          </cell>
          <cell r="D12">
            <v>0</v>
          </cell>
          <cell r="E12">
            <v>336000</v>
          </cell>
          <cell r="F12">
            <v>280000</v>
          </cell>
          <cell r="G12">
            <v>56000</v>
          </cell>
          <cell r="H12">
            <v>56000</v>
          </cell>
          <cell r="I12">
            <v>56000</v>
          </cell>
          <cell r="J12">
            <v>56000</v>
          </cell>
          <cell r="K12">
            <v>56000</v>
          </cell>
        </row>
        <row r="13">
          <cell r="A13" t="str">
            <v>2.1.1.2.05</v>
          </cell>
          <cell r="B13" t="str">
            <v>Periodo probatorio de ingreso a carrera</v>
          </cell>
          <cell r="C13">
            <v>0</v>
          </cell>
          <cell r="D13">
            <v>1244000</v>
          </cell>
          <cell r="E13">
            <v>1244000</v>
          </cell>
          <cell r="F13">
            <v>666000</v>
          </cell>
          <cell r="G13">
            <v>578000</v>
          </cell>
          <cell r="H13">
            <v>578000</v>
          </cell>
          <cell r="I13">
            <v>578000</v>
          </cell>
          <cell r="J13">
            <v>578000</v>
          </cell>
          <cell r="K13">
            <v>578000</v>
          </cell>
        </row>
        <row r="14">
          <cell r="A14" t="str">
            <v>2.1.1.2.08</v>
          </cell>
          <cell r="B14" t="str">
            <v>Empleados temporales</v>
          </cell>
          <cell r="C14">
            <v>194761929</v>
          </cell>
          <cell r="D14">
            <v>7221717.0800000001</v>
          </cell>
          <cell r="E14">
            <v>201983646.08000001</v>
          </cell>
          <cell r="F14">
            <v>105392471.17</v>
          </cell>
          <cell r="G14">
            <v>96591174.909999996</v>
          </cell>
          <cell r="H14">
            <v>96591174.909999996</v>
          </cell>
          <cell r="I14">
            <v>96591174.909999996</v>
          </cell>
          <cell r="J14">
            <v>96411174.909999996</v>
          </cell>
          <cell r="K14">
            <v>96411174.909999996</v>
          </cell>
        </row>
        <row r="15">
          <cell r="A15" t="str">
            <v>2.1.1.2.09</v>
          </cell>
          <cell r="B15" t="str">
            <v>Personal de carácter eventual</v>
          </cell>
          <cell r="C15">
            <v>0</v>
          </cell>
          <cell r="D15">
            <v>6194215</v>
          </cell>
          <cell r="E15">
            <v>6194215</v>
          </cell>
          <cell r="F15">
            <v>706415</v>
          </cell>
          <cell r="G15">
            <v>5487800</v>
          </cell>
          <cell r="H15">
            <v>5487800</v>
          </cell>
          <cell r="I15">
            <v>5487800</v>
          </cell>
          <cell r="J15">
            <v>5075800</v>
          </cell>
          <cell r="K15">
            <v>5075800</v>
          </cell>
        </row>
        <row r="16">
          <cell r="A16" t="str">
            <v>2.1.1.2.10</v>
          </cell>
          <cell r="B16" t="str">
            <v>Personal temporal en cargos de carrera</v>
          </cell>
          <cell r="C16">
            <v>12684000</v>
          </cell>
          <cell r="D16">
            <v>-12144000</v>
          </cell>
          <cell r="E16">
            <v>540000</v>
          </cell>
          <cell r="F16">
            <v>0</v>
          </cell>
          <cell r="G16">
            <v>540000</v>
          </cell>
          <cell r="H16">
            <v>540000</v>
          </cell>
          <cell r="I16">
            <v>540000</v>
          </cell>
          <cell r="J16">
            <v>540000</v>
          </cell>
          <cell r="K16">
            <v>540000</v>
          </cell>
        </row>
        <row r="17">
          <cell r="A17" t="str">
            <v>2.1.1.2.11</v>
          </cell>
          <cell r="B17" t="str">
            <v>Interinato</v>
          </cell>
          <cell r="C17">
            <v>1200000</v>
          </cell>
          <cell r="D17">
            <v>5167212</v>
          </cell>
          <cell r="E17">
            <v>6367212</v>
          </cell>
          <cell r="F17">
            <v>5712212</v>
          </cell>
          <cell r="G17">
            <v>655000</v>
          </cell>
          <cell r="H17">
            <v>655000</v>
          </cell>
          <cell r="I17">
            <v>655000</v>
          </cell>
          <cell r="J17">
            <v>655000</v>
          </cell>
          <cell r="K17">
            <v>655000</v>
          </cell>
        </row>
        <row r="18">
          <cell r="A18" t="str">
            <v>2.1.1.3</v>
          </cell>
          <cell r="B18" t="str">
            <v>Sueldos al personal fijo en trámite de pensiones</v>
          </cell>
          <cell r="C18">
            <v>8227760</v>
          </cell>
          <cell r="D18">
            <v>613150.96</v>
          </cell>
          <cell r="E18">
            <v>8840910.9600000009</v>
          </cell>
          <cell r="F18">
            <v>3606040.65</v>
          </cell>
          <cell r="G18">
            <v>5234870.3099999996</v>
          </cell>
          <cell r="H18">
            <v>5234870.3099999996</v>
          </cell>
          <cell r="I18">
            <v>5234870.3099999996</v>
          </cell>
          <cell r="J18">
            <v>5234870.3099999996</v>
          </cell>
          <cell r="K18">
            <v>5234870.3099999996</v>
          </cell>
        </row>
        <row r="19">
          <cell r="A19" t="str">
            <v>2.1.1.3.01</v>
          </cell>
          <cell r="B19" t="str">
            <v>Sueldos al personal fijo en trámite de pensiones</v>
          </cell>
          <cell r="C19">
            <v>8227760</v>
          </cell>
          <cell r="D19">
            <v>613150.96</v>
          </cell>
          <cell r="E19">
            <v>8840910.9600000009</v>
          </cell>
          <cell r="F19">
            <v>3606040.65</v>
          </cell>
          <cell r="G19">
            <v>5234870.3099999996</v>
          </cell>
          <cell r="H19">
            <v>5234870.3099999996</v>
          </cell>
          <cell r="I19">
            <v>5234870.3099999996</v>
          </cell>
          <cell r="J19">
            <v>5234870.3099999996</v>
          </cell>
          <cell r="K19">
            <v>5234870.3099999996</v>
          </cell>
        </row>
        <row r="20">
          <cell r="A20" t="str">
            <v>2.1.1.4</v>
          </cell>
          <cell r="B20" t="str">
            <v>Sueldo anual no.13</v>
          </cell>
          <cell r="C20">
            <v>83097659</v>
          </cell>
          <cell r="D20">
            <v>3363624.24</v>
          </cell>
          <cell r="E20">
            <v>86461283.239999995</v>
          </cell>
          <cell r="F20">
            <v>86461283.239999995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2.1.1.4.01</v>
          </cell>
          <cell r="B21" t="str">
            <v>Sueldo Anual No. 13</v>
          </cell>
          <cell r="C21">
            <v>83097659</v>
          </cell>
          <cell r="D21">
            <v>3363624.24</v>
          </cell>
          <cell r="E21">
            <v>86461283.239999995</v>
          </cell>
          <cell r="F21">
            <v>86461283.239999995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2.1.1.5</v>
          </cell>
          <cell r="B22" t="str">
            <v>Prestaciones económicas</v>
          </cell>
          <cell r="C22">
            <v>9800000</v>
          </cell>
          <cell r="D22">
            <v>18276506.309999999</v>
          </cell>
          <cell r="E22">
            <v>28076506.309999999</v>
          </cell>
          <cell r="F22">
            <v>3069831.58</v>
          </cell>
          <cell r="G22">
            <v>25006674.73</v>
          </cell>
          <cell r="H22">
            <v>25006674.73</v>
          </cell>
          <cell r="I22">
            <v>23137262.059999999</v>
          </cell>
          <cell r="J22">
            <v>13366840.939999999</v>
          </cell>
          <cell r="K22">
            <v>12875378.09</v>
          </cell>
        </row>
        <row r="23">
          <cell r="A23" t="str">
            <v>2.1.1.5.03</v>
          </cell>
          <cell r="B23" t="str">
            <v>Prestación laboral por desvinculación</v>
          </cell>
          <cell r="C23">
            <v>7000000</v>
          </cell>
          <cell r="D23">
            <v>10344886</v>
          </cell>
          <cell r="E23">
            <v>17344886</v>
          </cell>
          <cell r="F23">
            <v>1637262.88</v>
          </cell>
          <cell r="G23">
            <v>15707623.119999999</v>
          </cell>
          <cell r="H23">
            <v>15707623.119999999</v>
          </cell>
          <cell r="I23">
            <v>14513313.119999999</v>
          </cell>
          <cell r="J23">
            <v>7503180.1200000001</v>
          </cell>
          <cell r="K23">
            <v>7503180.1200000001</v>
          </cell>
        </row>
        <row r="24">
          <cell r="A24" t="str">
            <v>2.1.1.5.04</v>
          </cell>
          <cell r="B24" t="str">
            <v>Proporción de vacaciones no disfrutadas</v>
          </cell>
          <cell r="C24">
            <v>2800000</v>
          </cell>
          <cell r="D24">
            <v>7931620.3099999996</v>
          </cell>
          <cell r="E24">
            <v>10731620.310000001</v>
          </cell>
          <cell r="F24">
            <v>1432568.7</v>
          </cell>
          <cell r="G24">
            <v>9299051.6099999994</v>
          </cell>
          <cell r="H24">
            <v>9299051.6099999994</v>
          </cell>
          <cell r="I24">
            <v>8623948.9399999995</v>
          </cell>
          <cell r="J24">
            <v>5863660.8200000003</v>
          </cell>
          <cell r="K24">
            <v>5372197.9699999997</v>
          </cell>
        </row>
        <row r="25">
          <cell r="A25" t="str">
            <v>2.1.2.1.2</v>
          </cell>
          <cell r="C25">
            <v>86372308</v>
          </cell>
          <cell r="D25">
            <v>-17876824.059999999</v>
          </cell>
          <cell r="E25">
            <v>68495483.939999998</v>
          </cell>
          <cell r="F25">
            <v>51863210.960000001</v>
          </cell>
          <cell r="G25">
            <v>16632272.98</v>
          </cell>
          <cell r="H25">
            <v>16632272.98</v>
          </cell>
          <cell r="I25">
            <v>16596161.98</v>
          </cell>
          <cell r="J25">
            <v>16571870.98</v>
          </cell>
          <cell r="K25">
            <v>16571870.98</v>
          </cell>
        </row>
        <row r="26">
          <cell r="A26">
            <v>2.1</v>
          </cell>
          <cell r="B26" t="str">
            <v>REMUNERACIONES Y CONTRIBUCIONES</v>
          </cell>
          <cell r="C26">
            <v>86372308</v>
          </cell>
          <cell r="D26">
            <v>-17876824.059999999</v>
          </cell>
          <cell r="E26">
            <v>68495483.939999998</v>
          </cell>
          <cell r="F26">
            <v>51863210.960000001</v>
          </cell>
          <cell r="G26">
            <v>16632272.98</v>
          </cell>
          <cell r="H26">
            <v>16632272.98</v>
          </cell>
          <cell r="I26">
            <v>16596161.98</v>
          </cell>
          <cell r="J26">
            <v>16571870.98</v>
          </cell>
          <cell r="K26">
            <v>16571870.98</v>
          </cell>
        </row>
        <row r="27">
          <cell r="A27" t="str">
            <v>2.1.2</v>
          </cell>
          <cell r="B27" t="str">
            <v>SOBRESUELDOS</v>
          </cell>
          <cell r="C27">
            <v>86372308</v>
          </cell>
          <cell r="D27">
            <v>-17876824.059999999</v>
          </cell>
          <cell r="E27">
            <v>68495483.939999998</v>
          </cell>
          <cell r="F27">
            <v>51863210.960000001</v>
          </cell>
          <cell r="G27">
            <v>16632272.98</v>
          </cell>
          <cell r="H27">
            <v>16632272.98</v>
          </cell>
          <cell r="I27">
            <v>16596161.98</v>
          </cell>
          <cell r="J27">
            <v>16571870.98</v>
          </cell>
          <cell r="K27">
            <v>16571870.98</v>
          </cell>
        </row>
        <row r="28">
          <cell r="A28" t="str">
            <v>2.1.2.2</v>
          </cell>
          <cell r="B28" t="str">
            <v>Compensación</v>
          </cell>
          <cell r="C28">
            <v>86372308</v>
          </cell>
          <cell r="D28">
            <v>-17876824.059999999</v>
          </cell>
          <cell r="E28">
            <v>68495483.939999998</v>
          </cell>
          <cell r="F28">
            <v>51863210.960000001</v>
          </cell>
          <cell r="G28">
            <v>16632272.98</v>
          </cell>
          <cell r="H28">
            <v>16632272.98</v>
          </cell>
          <cell r="I28">
            <v>16596161.98</v>
          </cell>
          <cell r="J28">
            <v>16571870.98</v>
          </cell>
          <cell r="K28">
            <v>16571870.98</v>
          </cell>
        </row>
        <row r="29">
          <cell r="A29" t="str">
            <v>2.1.2.2.03</v>
          </cell>
          <cell r="B29" t="str">
            <v>Pago de horas extraordinarias</v>
          </cell>
          <cell r="C29">
            <v>42006739</v>
          </cell>
          <cell r="D29">
            <v>-40406739</v>
          </cell>
          <cell r="E29">
            <v>1600000</v>
          </cell>
          <cell r="F29">
            <v>1330700</v>
          </cell>
          <cell r="G29">
            <v>269300</v>
          </cell>
          <cell r="H29">
            <v>269300</v>
          </cell>
          <cell r="I29">
            <v>233189</v>
          </cell>
          <cell r="J29">
            <v>208898</v>
          </cell>
          <cell r="K29">
            <v>208898</v>
          </cell>
        </row>
        <row r="30">
          <cell r="A30" t="str">
            <v>2.1.2.2.04</v>
          </cell>
          <cell r="B30" t="str">
            <v>Prima de transporte</v>
          </cell>
          <cell r="C30">
            <v>840000</v>
          </cell>
          <cell r="D30">
            <v>-300000</v>
          </cell>
          <cell r="E30">
            <v>540000</v>
          </cell>
          <cell r="F30">
            <v>280000</v>
          </cell>
          <cell r="G30">
            <v>260000</v>
          </cell>
          <cell r="H30">
            <v>260000</v>
          </cell>
          <cell r="I30">
            <v>260000</v>
          </cell>
          <cell r="J30">
            <v>260000</v>
          </cell>
          <cell r="K30">
            <v>260000</v>
          </cell>
        </row>
        <row r="31">
          <cell r="A31" t="str">
            <v>2.1.2.2.05</v>
          </cell>
          <cell r="B31" t="str">
            <v>Compensación servicios de seguridad</v>
          </cell>
          <cell r="C31">
            <v>24738880</v>
          </cell>
          <cell r="D31">
            <v>7278120</v>
          </cell>
          <cell r="E31">
            <v>32017000</v>
          </cell>
          <cell r="F31">
            <v>15914027.02</v>
          </cell>
          <cell r="G31">
            <v>16102972.98</v>
          </cell>
          <cell r="H31">
            <v>16102972.98</v>
          </cell>
          <cell r="I31">
            <v>16102972.98</v>
          </cell>
          <cell r="J31">
            <v>16102972.98</v>
          </cell>
          <cell r="K31">
            <v>16102972.98</v>
          </cell>
        </row>
        <row r="32">
          <cell r="A32" t="str">
            <v>2.1.2.2.06</v>
          </cell>
          <cell r="B32" t="str">
            <v>Incentivo por Rendimiento Individual</v>
          </cell>
          <cell r="C32">
            <v>2482896</v>
          </cell>
          <cell r="D32">
            <v>-2482896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2.1.2.2.09</v>
          </cell>
          <cell r="B33" t="str">
            <v>Bono por desempeño a servidores de carrera</v>
          </cell>
          <cell r="C33">
            <v>16303793</v>
          </cell>
          <cell r="D33">
            <v>-8890959</v>
          </cell>
          <cell r="E33">
            <v>7412834</v>
          </cell>
          <cell r="F33">
            <v>7412834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2.1.2.2.10</v>
          </cell>
          <cell r="B34" t="str">
            <v>Compensación por cumplimiento de indicadores del MAP</v>
          </cell>
          <cell r="C34">
            <v>0</v>
          </cell>
          <cell r="D34">
            <v>26925649.940000001</v>
          </cell>
          <cell r="E34">
            <v>26925649.940000001</v>
          </cell>
          <cell r="F34">
            <v>26925649.940000001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2.1.2.1.3</v>
          </cell>
          <cell r="C35">
            <v>360000</v>
          </cell>
          <cell r="D35">
            <v>0</v>
          </cell>
          <cell r="E35">
            <v>360000</v>
          </cell>
          <cell r="F35">
            <v>360000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2.1</v>
          </cell>
          <cell r="B36" t="str">
            <v>REMUNERACIONES Y CONTRIBUCIONES</v>
          </cell>
          <cell r="C36">
            <v>360000</v>
          </cell>
          <cell r="D36">
            <v>0</v>
          </cell>
          <cell r="E36">
            <v>360000</v>
          </cell>
          <cell r="F36">
            <v>360000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2.1.3</v>
          </cell>
          <cell r="B37" t="str">
            <v>DIETAS Y GASTOS DE REPRESENTACIÓN</v>
          </cell>
          <cell r="C37">
            <v>360000</v>
          </cell>
          <cell r="D37">
            <v>0</v>
          </cell>
          <cell r="E37">
            <v>360000</v>
          </cell>
          <cell r="F37">
            <v>360000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 t="str">
            <v>2.1.3.2</v>
          </cell>
          <cell r="B38" t="str">
            <v>Gastos de representación</v>
          </cell>
          <cell r="C38">
            <v>360000</v>
          </cell>
          <cell r="D38">
            <v>0</v>
          </cell>
          <cell r="E38">
            <v>360000</v>
          </cell>
          <cell r="F38">
            <v>360000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 t="str">
            <v>2.1.3.2.01</v>
          </cell>
          <cell r="B39" t="str">
            <v>Gastos de representación en el país</v>
          </cell>
          <cell r="C39">
            <v>360000</v>
          </cell>
          <cell r="D39">
            <v>0</v>
          </cell>
          <cell r="E39">
            <v>360000</v>
          </cell>
          <cell r="F39">
            <v>360000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2.1.2.1.5</v>
          </cell>
          <cell r="C40">
            <v>163897145</v>
          </cell>
          <cell r="D40">
            <v>10084961.640000001</v>
          </cell>
          <cell r="E40">
            <v>173982106.63999999</v>
          </cell>
          <cell r="F40">
            <v>93461486.480000004</v>
          </cell>
          <cell r="G40">
            <v>80520620.159999996</v>
          </cell>
          <cell r="H40">
            <v>80520620.159999996</v>
          </cell>
          <cell r="I40">
            <v>80520620.159999996</v>
          </cell>
          <cell r="J40">
            <v>80477592.560000002</v>
          </cell>
          <cell r="K40">
            <v>80477592.560000002</v>
          </cell>
        </row>
        <row r="41">
          <cell r="A41">
            <v>2.1</v>
          </cell>
          <cell r="B41" t="str">
            <v>REMUNERACIONES Y CONTRIBUCIONES</v>
          </cell>
          <cell r="C41">
            <v>163897145</v>
          </cell>
          <cell r="D41">
            <v>10084961.640000001</v>
          </cell>
          <cell r="E41">
            <v>173982106.63999999</v>
          </cell>
          <cell r="F41">
            <v>93461486.480000004</v>
          </cell>
          <cell r="G41">
            <v>80520620.159999996</v>
          </cell>
          <cell r="H41">
            <v>80520620.159999996</v>
          </cell>
          <cell r="I41">
            <v>80520620.159999996</v>
          </cell>
          <cell r="J41">
            <v>80477592.560000002</v>
          </cell>
          <cell r="K41">
            <v>80477592.560000002</v>
          </cell>
        </row>
        <row r="42">
          <cell r="A42" t="str">
            <v>2.1.5</v>
          </cell>
          <cell r="B42" t="str">
            <v>CONTRIBUCIONES A LA SEGURIDAD SOCIAL</v>
          </cell>
          <cell r="C42">
            <v>163897145</v>
          </cell>
          <cell r="D42">
            <v>10084961.640000001</v>
          </cell>
          <cell r="E42">
            <v>173982106.63999999</v>
          </cell>
          <cell r="F42">
            <v>93461486.480000004</v>
          </cell>
          <cell r="G42">
            <v>80520620.159999996</v>
          </cell>
          <cell r="H42">
            <v>80520620.159999996</v>
          </cell>
          <cell r="I42">
            <v>80520620.159999996</v>
          </cell>
          <cell r="J42">
            <v>80477592.560000002</v>
          </cell>
          <cell r="K42">
            <v>80477592.560000002</v>
          </cell>
        </row>
        <row r="43">
          <cell r="A43" t="str">
            <v>2.1.5.1</v>
          </cell>
          <cell r="B43" t="str">
            <v>Contribuciones al seguro de salud</v>
          </cell>
          <cell r="C43">
            <v>76202094</v>
          </cell>
          <cell r="D43">
            <v>4740879</v>
          </cell>
          <cell r="E43">
            <v>80942973</v>
          </cell>
          <cell r="F43">
            <v>43464834.740000002</v>
          </cell>
          <cell r="G43">
            <v>37478138.259999998</v>
          </cell>
          <cell r="H43">
            <v>37478138.259999998</v>
          </cell>
          <cell r="I43">
            <v>37478138.259999998</v>
          </cell>
          <cell r="J43">
            <v>37457931.759999998</v>
          </cell>
          <cell r="K43">
            <v>37457931.759999998</v>
          </cell>
        </row>
        <row r="44">
          <cell r="A44" t="str">
            <v>2.1.5.1.01</v>
          </cell>
          <cell r="B44" t="str">
            <v>Contribuciones al seguro de salud</v>
          </cell>
          <cell r="C44">
            <v>76202094</v>
          </cell>
          <cell r="D44">
            <v>4740879</v>
          </cell>
          <cell r="E44">
            <v>80942973</v>
          </cell>
          <cell r="F44">
            <v>43464834.740000002</v>
          </cell>
          <cell r="G44">
            <v>37478138.259999998</v>
          </cell>
          <cell r="H44">
            <v>37478138.259999998</v>
          </cell>
          <cell r="I44">
            <v>37478138.259999998</v>
          </cell>
          <cell r="J44">
            <v>37457931.759999998</v>
          </cell>
          <cell r="K44">
            <v>37457931.759999998</v>
          </cell>
        </row>
        <row r="45">
          <cell r="A45" t="str">
            <v>2.1.5.2</v>
          </cell>
          <cell r="B45" t="str">
            <v>Contribuciones al seguro de pensiones</v>
          </cell>
          <cell r="C45">
            <v>76595300</v>
          </cell>
          <cell r="D45">
            <v>5130766</v>
          </cell>
          <cell r="E45">
            <v>81726066</v>
          </cell>
          <cell r="F45">
            <v>43867486.340000004</v>
          </cell>
          <cell r="G45">
            <v>37858579.659999996</v>
          </cell>
          <cell r="H45">
            <v>37858579.659999996</v>
          </cell>
          <cell r="I45">
            <v>37858579.659999996</v>
          </cell>
          <cell r="J45">
            <v>37838344.659999996</v>
          </cell>
          <cell r="K45">
            <v>37838344.659999996</v>
          </cell>
        </row>
        <row r="46">
          <cell r="A46" t="str">
            <v>2.1.5.2.01</v>
          </cell>
          <cell r="B46" t="str">
            <v>Contribuciones al seguro de pensiones</v>
          </cell>
          <cell r="C46">
            <v>76595300</v>
          </cell>
          <cell r="D46">
            <v>5130766</v>
          </cell>
          <cell r="E46">
            <v>81726066</v>
          </cell>
          <cell r="F46">
            <v>43867486.340000004</v>
          </cell>
          <cell r="G46">
            <v>37858579.659999996</v>
          </cell>
          <cell r="H46">
            <v>37858579.659999996</v>
          </cell>
          <cell r="I46">
            <v>37858579.659999996</v>
          </cell>
          <cell r="J46">
            <v>37838344.659999996</v>
          </cell>
          <cell r="K46">
            <v>37838344.659999996</v>
          </cell>
        </row>
        <row r="47">
          <cell r="A47" t="str">
            <v>2.1.5.3</v>
          </cell>
          <cell r="B47" t="str">
            <v>Contribuciones al seguro de riesgo laboral</v>
          </cell>
          <cell r="C47">
            <v>11099751</v>
          </cell>
          <cell r="D47">
            <v>213316.64</v>
          </cell>
          <cell r="E47">
            <v>11313067.640000001</v>
          </cell>
          <cell r="F47">
            <v>6129165.4000000004</v>
          </cell>
          <cell r="G47">
            <v>5183902.24</v>
          </cell>
          <cell r="H47">
            <v>5183902.24</v>
          </cell>
          <cell r="I47">
            <v>5183902.24</v>
          </cell>
          <cell r="J47">
            <v>5181316.1399999997</v>
          </cell>
          <cell r="K47">
            <v>5181316.1399999997</v>
          </cell>
        </row>
        <row r="48">
          <cell r="A48" t="str">
            <v>2.1.5.3.01</v>
          </cell>
          <cell r="B48" t="str">
            <v>Contribuciones al seguro de riesgo laboral</v>
          </cell>
          <cell r="C48">
            <v>11099751</v>
          </cell>
          <cell r="D48">
            <v>213316.64</v>
          </cell>
          <cell r="E48">
            <v>11313067.640000001</v>
          </cell>
          <cell r="F48">
            <v>6129165.4000000004</v>
          </cell>
          <cell r="G48">
            <v>5183902.24</v>
          </cell>
          <cell r="H48">
            <v>5183902.24</v>
          </cell>
          <cell r="I48">
            <v>5183902.24</v>
          </cell>
          <cell r="J48">
            <v>5181316.1399999997</v>
          </cell>
          <cell r="K48">
            <v>5181316.1399999997</v>
          </cell>
        </row>
        <row r="49">
          <cell r="A49" t="str">
            <v>2.2.2.2.1</v>
          </cell>
          <cell r="C49">
            <v>179830500</v>
          </cell>
          <cell r="D49">
            <v>505051</v>
          </cell>
          <cell r="E49">
            <v>180335551</v>
          </cell>
          <cell r="F49">
            <v>96227133.680000007</v>
          </cell>
          <cell r="G49">
            <v>84108417.319999993</v>
          </cell>
          <cell r="H49">
            <v>84108417.319999993</v>
          </cell>
          <cell r="I49">
            <v>84108417.310000002</v>
          </cell>
          <cell r="J49">
            <v>77916733.159999996</v>
          </cell>
          <cell r="K49">
            <v>77717640.959999993</v>
          </cell>
        </row>
        <row r="50">
          <cell r="A50">
            <v>2.2000000000000002</v>
          </cell>
          <cell r="B50" t="str">
            <v>CONTRATACIÓN DE SERVICIOS</v>
          </cell>
          <cell r="C50">
            <v>179830500</v>
          </cell>
          <cell r="D50">
            <v>505051</v>
          </cell>
          <cell r="E50">
            <v>180335551</v>
          </cell>
          <cell r="F50">
            <v>96227133.680000007</v>
          </cell>
          <cell r="G50">
            <v>84108417.319999993</v>
          </cell>
          <cell r="H50">
            <v>84108417.319999993</v>
          </cell>
          <cell r="I50">
            <v>84108417.310000002</v>
          </cell>
          <cell r="J50">
            <v>77916733.159999996</v>
          </cell>
          <cell r="K50">
            <v>77717640.959999993</v>
          </cell>
        </row>
        <row r="51">
          <cell r="A51" t="str">
            <v>2.2.1</v>
          </cell>
          <cell r="B51" t="str">
            <v>SERVICIOS BÁSICOS</v>
          </cell>
          <cell r="C51">
            <v>179830500</v>
          </cell>
          <cell r="D51">
            <v>505051</v>
          </cell>
          <cell r="E51">
            <v>180335551</v>
          </cell>
          <cell r="F51">
            <v>96227133.680000007</v>
          </cell>
          <cell r="G51">
            <v>84108417.319999993</v>
          </cell>
          <cell r="H51">
            <v>84108417.319999993</v>
          </cell>
          <cell r="I51">
            <v>84108417.310000002</v>
          </cell>
          <cell r="J51">
            <v>77916733.159999996</v>
          </cell>
          <cell r="K51">
            <v>77717640.959999993</v>
          </cell>
        </row>
        <row r="52">
          <cell r="A52" t="str">
            <v>2.2.1.1</v>
          </cell>
          <cell r="B52" t="str">
            <v>Radiocomunicación</v>
          </cell>
          <cell r="C52">
            <v>0</v>
          </cell>
          <cell r="D52">
            <v>505051</v>
          </cell>
          <cell r="E52">
            <v>505051</v>
          </cell>
          <cell r="F52">
            <v>505051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2.2.1.1.01</v>
          </cell>
          <cell r="B53" t="str">
            <v>Radiocomunicación</v>
          </cell>
          <cell r="C53">
            <v>0</v>
          </cell>
          <cell r="D53">
            <v>505051</v>
          </cell>
          <cell r="E53">
            <v>505051</v>
          </cell>
          <cell r="F53">
            <v>505051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Ref CCP Concepto.Ref CCP Cuenta</v>
          </cell>
        </row>
        <row r="57">
          <cell r="A57" t="str">
            <v>Total General</v>
          </cell>
          <cell r="C57">
            <v>3017699205</v>
          </cell>
          <cell r="D57">
            <v>42758103.539999999</v>
          </cell>
          <cell r="E57">
            <v>3060457308.54</v>
          </cell>
          <cell r="F57">
            <v>1661624487.26</v>
          </cell>
          <cell r="G57">
            <v>1398832821.28</v>
          </cell>
          <cell r="H57">
            <v>1301876500.49</v>
          </cell>
          <cell r="I57">
            <v>1259413376.8399999</v>
          </cell>
          <cell r="J57">
            <v>1166557948.0699999</v>
          </cell>
          <cell r="K57">
            <v>1164607097.52</v>
          </cell>
        </row>
        <row r="58">
          <cell r="A58" t="str">
            <v>2.2.2.2.1</v>
          </cell>
          <cell r="C58">
            <v>179830500</v>
          </cell>
          <cell r="D58">
            <v>505051</v>
          </cell>
          <cell r="E58">
            <v>180335551</v>
          </cell>
          <cell r="F58">
            <v>96227133.680000007</v>
          </cell>
          <cell r="G58">
            <v>84108417.319999993</v>
          </cell>
          <cell r="H58">
            <v>84108417.319999993</v>
          </cell>
          <cell r="I58">
            <v>84108417.310000002</v>
          </cell>
          <cell r="J58">
            <v>77916733.159999996</v>
          </cell>
          <cell r="K58">
            <v>77717640.959999993</v>
          </cell>
        </row>
        <row r="59">
          <cell r="A59">
            <v>2.2000000000000002</v>
          </cell>
          <cell r="B59" t="str">
            <v>CONTRATACIÓN DE SERVICIOS</v>
          </cell>
          <cell r="C59">
            <v>179830500</v>
          </cell>
          <cell r="D59">
            <v>505051</v>
          </cell>
          <cell r="E59">
            <v>180335551</v>
          </cell>
          <cell r="F59">
            <v>96227133.680000007</v>
          </cell>
          <cell r="G59">
            <v>84108417.319999993</v>
          </cell>
          <cell r="H59">
            <v>84108417.319999993</v>
          </cell>
          <cell r="I59">
            <v>84108417.310000002</v>
          </cell>
          <cell r="J59">
            <v>77916733.159999996</v>
          </cell>
          <cell r="K59">
            <v>77717640.959999993</v>
          </cell>
        </row>
        <row r="60">
          <cell r="A60" t="str">
            <v>2.2.1.2</v>
          </cell>
          <cell r="B60" t="str">
            <v>Servicios telefónico de larga distancia</v>
          </cell>
          <cell r="C60">
            <v>33000</v>
          </cell>
          <cell r="D60">
            <v>0</v>
          </cell>
          <cell r="E60">
            <v>33000</v>
          </cell>
          <cell r="F60">
            <v>24908.7</v>
          </cell>
          <cell r="G60">
            <v>8091.3</v>
          </cell>
          <cell r="H60">
            <v>8091.3</v>
          </cell>
          <cell r="I60">
            <v>8091.3</v>
          </cell>
          <cell r="J60">
            <v>6937.33</v>
          </cell>
          <cell r="K60">
            <v>6937.33</v>
          </cell>
        </row>
        <row r="61">
          <cell r="A61" t="str">
            <v>2.2.1.2.01</v>
          </cell>
          <cell r="B61" t="str">
            <v>Servicios telefónico de larga distancia</v>
          </cell>
          <cell r="C61">
            <v>33000</v>
          </cell>
          <cell r="D61">
            <v>0</v>
          </cell>
          <cell r="E61">
            <v>33000</v>
          </cell>
          <cell r="F61">
            <v>24908.7</v>
          </cell>
          <cell r="G61">
            <v>8091.3</v>
          </cell>
          <cell r="H61">
            <v>8091.3</v>
          </cell>
          <cell r="I61">
            <v>8091.3</v>
          </cell>
          <cell r="J61">
            <v>6937.33</v>
          </cell>
          <cell r="K61">
            <v>6937.33</v>
          </cell>
        </row>
        <row r="62">
          <cell r="A62" t="str">
            <v>2.2.1.3</v>
          </cell>
          <cell r="B62" t="str">
            <v>Teléfono local</v>
          </cell>
          <cell r="C62">
            <v>18000000</v>
          </cell>
          <cell r="D62">
            <v>0</v>
          </cell>
          <cell r="E62">
            <v>18000000</v>
          </cell>
          <cell r="F62">
            <v>11683597.380000001</v>
          </cell>
          <cell r="G62">
            <v>6316402.6200000001</v>
          </cell>
          <cell r="H62">
            <v>6316402.6200000001</v>
          </cell>
          <cell r="I62">
            <v>6316402.6100000003</v>
          </cell>
          <cell r="J62">
            <v>5656185.2999999998</v>
          </cell>
          <cell r="K62">
            <v>5656185.2999999998</v>
          </cell>
        </row>
        <row r="63">
          <cell r="A63" t="str">
            <v>2.2.1.3.01</v>
          </cell>
          <cell r="B63" t="str">
            <v>Teléfono local</v>
          </cell>
          <cell r="C63">
            <v>18000000</v>
          </cell>
          <cell r="D63">
            <v>0</v>
          </cell>
          <cell r="E63">
            <v>18000000</v>
          </cell>
          <cell r="F63">
            <v>11683597.380000001</v>
          </cell>
          <cell r="G63">
            <v>6316402.6200000001</v>
          </cell>
          <cell r="H63">
            <v>6316402.6200000001</v>
          </cell>
          <cell r="I63">
            <v>6316402.6100000003</v>
          </cell>
          <cell r="J63">
            <v>5656185.2999999998</v>
          </cell>
          <cell r="K63">
            <v>5656185.2999999998</v>
          </cell>
        </row>
        <row r="64">
          <cell r="A64" t="str">
            <v>2.2.1.5</v>
          </cell>
          <cell r="B64" t="str">
            <v>Servicio de internet y televisión por cable</v>
          </cell>
          <cell r="C64">
            <v>21900000</v>
          </cell>
          <cell r="D64">
            <v>0</v>
          </cell>
          <cell r="E64">
            <v>21900000</v>
          </cell>
          <cell r="F64">
            <v>12742174.91</v>
          </cell>
          <cell r="G64">
            <v>9157825.0899999999</v>
          </cell>
          <cell r="H64">
            <v>9157825.0899999999</v>
          </cell>
          <cell r="I64">
            <v>9157825.0899999999</v>
          </cell>
          <cell r="J64">
            <v>7908774.3499999996</v>
          </cell>
          <cell r="K64">
            <v>7709682.1500000004</v>
          </cell>
        </row>
        <row r="65">
          <cell r="A65" t="str">
            <v>2.2.1.5.01</v>
          </cell>
          <cell r="B65" t="str">
            <v>Servicio de internet y televisión por cable</v>
          </cell>
          <cell r="C65">
            <v>21900000</v>
          </cell>
          <cell r="D65">
            <v>0</v>
          </cell>
          <cell r="E65">
            <v>21900000</v>
          </cell>
          <cell r="F65">
            <v>12742174.91</v>
          </cell>
          <cell r="G65">
            <v>9157825.0899999999</v>
          </cell>
          <cell r="H65">
            <v>9157825.0899999999</v>
          </cell>
          <cell r="I65">
            <v>9157825.0899999999</v>
          </cell>
          <cell r="J65">
            <v>7908774.3499999996</v>
          </cell>
          <cell r="K65">
            <v>7709682.1500000004</v>
          </cell>
        </row>
        <row r="66">
          <cell r="A66" t="str">
            <v>2.2.1.6</v>
          </cell>
          <cell r="B66" t="str">
            <v>Electricidad</v>
          </cell>
          <cell r="C66">
            <v>133400000</v>
          </cell>
          <cell r="D66">
            <v>0</v>
          </cell>
          <cell r="E66">
            <v>133400000</v>
          </cell>
          <cell r="F66">
            <v>67503885.489999995</v>
          </cell>
          <cell r="G66">
            <v>65896114.509999998</v>
          </cell>
          <cell r="H66">
            <v>65896114.509999998</v>
          </cell>
          <cell r="I66">
            <v>65896114.509999998</v>
          </cell>
          <cell r="J66">
            <v>61707442.979999997</v>
          </cell>
          <cell r="K66">
            <v>61707442.979999997</v>
          </cell>
        </row>
        <row r="67">
          <cell r="A67" t="str">
            <v>2.2.1.6.01</v>
          </cell>
          <cell r="B67" t="str">
            <v>Energía eléctrica</v>
          </cell>
          <cell r="C67">
            <v>133400000</v>
          </cell>
          <cell r="D67">
            <v>0</v>
          </cell>
          <cell r="E67">
            <v>133400000</v>
          </cell>
          <cell r="F67">
            <v>67503885.489999995</v>
          </cell>
          <cell r="G67">
            <v>65896114.509999998</v>
          </cell>
          <cell r="H67">
            <v>65896114.509999998</v>
          </cell>
          <cell r="I67">
            <v>65896114.509999998</v>
          </cell>
          <cell r="J67">
            <v>61707442.979999997</v>
          </cell>
          <cell r="K67">
            <v>61707442.979999997</v>
          </cell>
        </row>
        <row r="68">
          <cell r="A68" t="str">
            <v>2.2.1.7</v>
          </cell>
          <cell r="B68" t="str">
            <v>Agua</v>
          </cell>
          <cell r="C68">
            <v>3675000</v>
          </cell>
          <cell r="D68">
            <v>0</v>
          </cell>
          <cell r="E68">
            <v>3675000</v>
          </cell>
          <cell r="F68">
            <v>2056015.2</v>
          </cell>
          <cell r="G68">
            <v>1618984.8</v>
          </cell>
          <cell r="H68">
            <v>1618984.8</v>
          </cell>
          <cell r="I68">
            <v>1618984.8</v>
          </cell>
          <cell r="J68">
            <v>1526668.2</v>
          </cell>
          <cell r="K68">
            <v>1526668.2</v>
          </cell>
        </row>
        <row r="69">
          <cell r="A69" t="str">
            <v>2.2.1.7.01</v>
          </cell>
          <cell r="B69" t="str">
            <v>Agua</v>
          </cell>
          <cell r="C69">
            <v>3675000</v>
          </cell>
          <cell r="D69">
            <v>0</v>
          </cell>
          <cell r="E69">
            <v>3675000</v>
          </cell>
          <cell r="F69">
            <v>2056015.2</v>
          </cell>
          <cell r="G69">
            <v>1618984.8</v>
          </cell>
          <cell r="H69">
            <v>1618984.8</v>
          </cell>
          <cell r="I69">
            <v>1618984.8</v>
          </cell>
          <cell r="J69">
            <v>1526668.2</v>
          </cell>
          <cell r="K69">
            <v>1526668.2</v>
          </cell>
        </row>
        <row r="70">
          <cell r="A70" t="str">
            <v>2.2.1.8</v>
          </cell>
          <cell r="B70" t="str">
            <v>Recolección de residuos</v>
          </cell>
          <cell r="C70">
            <v>2822500</v>
          </cell>
          <cell r="D70">
            <v>0</v>
          </cell>
          <cell r="E70">
            <v>2822500</v>
          </cell>
          <cell r="F70">
            <v>1711501</v>
          </cell>
          <cell r="G70">
            <v>1110999</v>
          </cell>
          <cell r="H70">
            <v>1110999</v>
          </cell>
          <cell r="I70">
            <v>1110999</v>
          </cell>
          <cell r="J70">
            <v>1110725</v>
          </cell>
          <cell r="K70">
            <v>1110725</v>
          </cell>
        </row>
        <row r="71">
          <cell r="A71" t="str">
            <v>2.2.1.8.01</v>
          </cell>
          <cell r="B71" t="str">
            <v>Recolección de residuos</v>
          </cell>
          <cell r="C71">
            <v>2822500</v>
          </cell>
          <cell r="D71">
            <v>0</v>
          </cell>
          <cell r="E71">
            <v>2822500</v>
          </cell>
          <cell r="F71">
            <v>1711501</v>
          </cell>
          <cell r="G71">
            <v>1110999</v>
          </cell>
          <cell r="H71">
            <v>1110999</v>
          </cell>
          <cell r="I71">
            <v>1110999</v>
          </cell>
          <cell r="J71">
            <v>1110725</v>
          </cell>
          <cell r="K71">
            <v>1110725</v>
          </cell>
        </row>
        <row r="72">
          <cell r="A72" t="str">
            <v>2.2.2.2.2</v>
          </cell>
          <cell r="C72">
            <v>13594000</v>
          </cell>
          <cell r="D72">
            <v>6404614</v>
          </cell>
          <cell r="E72">
            <v>19998614</v>
          </cell>
          <cell r="F72">
            <v>12310896.050000001</v>
          </cell>
          <cell r="G72">
            <v>7687717.9500000002</v>
          </cell>
          <cell r="H72">
            <v>3368571.55</v>
          </cell>
          <cell r="I72">
            <v>2652706.9500000002</v>
          </cell>
          <cell r="J72">
            <v>302344.90999999997</v>
          </cell>
          <cell r="K72">
            <v>168993.11</v>
          </cell>
        </row>
        <row r="73">
          <cell r="A73">
            <v>2.2000000000000002</v>
          </cell>
          <cell r="B73" t="str">
            <v>CONTRATACIÓN DE SERVICIOS</v>
          </cell>
          <cell r="C73">
            <v>13594000</v>
          </cell>
          <cell r="D73">
            <v>6404614</v>
          </cell>
          <cell r="E73">
            <v>19998614</v>
          </cell>
          <cell r="F73">
            <v>12310896.050000001</v>
          </cell>
          <cell r="G73">
            <v>7687717.9500000002</v>
          </cell>
          <cell r="H73">
            <v>3368571.55</v>
          </cell>
          <cell r="I73">
            <v>2652706.9500000002</v>
          </cell>
          <cell r="J73">
            <v>302344.90999999997</v>
          </cell>
          <cell r="K73">
            <v>168993.11</v>
          </cell>
        </row>
        <row r="74">
          <cell r="A74" t="str">
            <v>2.2.2</v>
          </cell>
          <cell r="B74" t="str">
            <v>PUBLICIDAD, IMPRESIÓN Y ENCUADERNACIÓN</v>
          </cell>
          <cell r="C74">
            <v>13594000</v>
          </cell>
          <cell r="D74">
            <v>6404614</v>
          </cell>
          <cell r="E74">
            <v>19998614</v>
          </cell>
          <cell r="F74">
            <v>12310896.050000001</v>
          </cell>
          <cell r="G74">
            <v>7687717.9500000002</v>
          </cell>
          <cell r="H74">
            <v>3368571.55</v>
          </cell>
          <cell r="I74">
            <v>2652706.9500000002</v>
          </cell>
          <cell r="J74">
            <v>302344.90999999997</v>
          </cell>
          <cell r="K74">
            <v>168993.11</v>
          </cell>
        </row>
        <row r="75">
          <cell r="A75" t="str">
            <v>2.2.2.1</v>
          </cell>
          <cell r="B75" t="str">
            <v>Publicidad y propaganda</v>
          </cell>
          <cell r="C75">
            <v>2024000</v>
          </cell>
          <cell r="D75">
            <v>1661872</v>
          </cell>
          <cell r="E75">
            <v>3685872</v>
          </cell>
          <cell r="F75">
            <v>3144059.71</v>
          </cell>
          <cell r="G75">
            <v>541812.29</v>
          </cell>
          <cell r="H75">
            <v>254466.69</v>
          </cell>
          <cell r="I75">
            <v>254466.69</v>
          </cell>
          <cell r="J75">
            <v>254466.69</v>
          </cell>
          <cell r="K75">
            <v>121114.89</v>
          </cell>
        </row>
        <row r="76">
          <cell r="A76" t="str">
            <v>2.2.2.1.01</v>
          </cell>
          <cell r="B76" t="str">
            <v>Publicidad y propaganda</v>
          </cell>
          <cell r="C76">
            <v>2024000</v>
          </cell>
          <cell r="D76">
            <v>1661872</v>
          </cell>
          <cell r="E76">
            <v>3685872</v>
          </cell>
          <cell r="F76">
            <v>3144059.71</v>
          </cell>
          <cell r="G76">
            <v>541812.29</v>
          </cell>
          <cell r="H76">
            <v>254466.69</v>
          </cell>
          <cell r="I76">
            <v>254466.69</v>
          </cell>
          <cell r="J76">
            <v>254466.69</v>
          </cell>
          <cell r="K76">
            <v>121114.89</v>
          </cell>
        </row>
        <row r="77">
          <cell r="A77" t="str">
            <v>2.2.2.2</v>
          </cell>
          <cell r="B77" t="str">
            <v>Impresión, encuadernación y rotulación</v>
          </cell>
          <cell r="C77">
            <v>11570000</v>
          </cell>
          <cell r="D77">
            <v>4742742</v>
          </cell>
          <cell r="E77">
            <v>16312742</v>
          </cell>
          <cell r="F77">
            <v>9166836.3399999999</v>
          </cell>
          <cell r="G77">
            <v>7145905.6600000001</v>
          </cell>
          <cell r="H77">
            <v>3114104.86</v>
          </cell>
          <cell r="I77">
            <v>2398240.2599999998</v>
          </cell>
          <cell r="J77">
            <v>47878.22</v>
          </cell>
          <cell r="K77">
            <v>47878.22</v>
          </cell>
        </row>
        <row r="78">
          <cell r="A78" t="str">
            <v>2.2.2.2.01</v>
          </cell>
          <cell r="B78" t="str">
            <v>Impresión, encuadernación y rotulación</v>
          </cell>
          <cell r="C78">
            <v>11570000</v>
          </cell>
          <cell r="D78">
            <v>4742742</v>
          </cell>
          <cell r="E78">
            <v>16312742</v>
          </cell>
          <cell r="F78">
            <v>9166836.3399999999</v>
          </cell>
          <cell r="G78">
            <v>7145905.6600000001</v>
          </cell>
          <cell r="H78">
            <v>3114104.86</v>
          </cell>
          <cell r="I78">
            <v>2398240.2599999998</v>
          </cell>
          <cell r="J78">
            <v>47878.22</v>
          </cell>
          <cell r="K78">
            <v>47878.22</v>
          </cell>
        </row>
        <row r="79">
          <cell r="A79" t="str">
            <v>2.2.2.2.3</v>
          </cell>
          <cell r="C79">
            <v>4650000</v>
          </cell>
          <cell r="D79">
            <v>4782000</v>
          </cell>
          <cell r="E79">
            <v>9432000</v>
          </cell>
          <cell r="F79">
            <v>4040950</v>
          </cell>
          <cell r="G79">
            <v>5391050</v>
          </cell>
          <cell r="H79">
            <v>609050</v>
          </cell>
          <cell r="I79">
            <v>575100</v>
          </cell>
          <cell r="J79">
            <v>573600</v>
          </cell>
          <cell r="K79">
            <v>571400</v>
          </cell>
        </row>
        <row r="80">
          <cell r="A80">
            <v>2.2000000000000002</v>
          </cell>
          <cell r="B80" t="str">
            <v>CONTRATACIÓN DE SERVICIOS</v>
          </cell>
          <cell r="C80">
            <v>4650000</v>
          </cell>
          <cell r="D80">
            <v>4782000</v>
          </cell>
          <cell r="E80">
            <v>9432000</v>
          </cell>
          <cell r="F80">
            <v>4040950</v>
          </cell>
          <cell r="G80">
            <v>5391050</v>
          </cell>
          <cell r="H80">
            <v>609050</v>
          </cell>
          <cell r="I80">
            <v>575100</v>
          </cell>
          <cell r="J80">
            <v>573600</v>
          </cell>
          <cell r="K80">
            <v>571400</v>
          </cell>
        </row>
        <row r="81">
          <cell r="A81" t="str">
            <v>2.2.3</v>
          </cell>
          <cell r="B81" t="str">
            <v>VIÁTICOS</v>
          </cell>
          <cell r="C81">
            <v>4650000</v>
          </cell>
          <cell r="D81">
            <v>4782000</v>
          </cell>
          <cell r="E81">
            <v>9432000</v>
          </cell>
          <cell r="F81">
            <v>4040950</v>
          </cell>
          <cell r="G81">
            <v>5391050</v>
          </cell>
          <cell r="H81">
            <v>609050</v>
          </cell>
          <cell r="I81">
            <v>575100</v>
          </cell>
          <cell r="J81">
            <v>573600</v>
          </cell>
          <cell r="K81">
            <v>571400</v>
          </cell>
        </row>
        <row r="82">
          <cell r="A82" t="str">
            <v>2.2.3.1</v>
          </cell>
          <cell r="B82" t="str">
            <v>Viáticos dentro del país</v>
          </cell>
          <cell r="C82">
            <v>3400000</v>
          </cell>
          <cell r="D82">
            <v>0</v>
          </cell>
          <cell r="E82">
            <v>3400000</v>
          </cell>
          <cell r="F82">
            <v>2790950</v>
          </cell>
          <cell r="G82">
            <v>609050</v>
          </cell>
          <cell r="H82">
            <v>609050</v>
          </cell>
          <cell r="I82">
            <v>575100</v>
          </cell>
          <cell r="J82">
            <v>573600</v>
          </cell>
          <cell r="K82">
            <v>571400</v>
          </cell>
        </row>
        <row r="83">
          <cell r="A83" t="str">
            <v>2.2.3.1.01</v>
          </cell>
          <cell r="B83" t="str">
            <v>Viáticos dentro del país</v>
          </cell>
          <cell r="C83">
            <v>3400000</v>
          </cell>
          <cell r="D83">
            <v>0</v>
          </cell>
          <cell r="E83">
            <v>3400000</v>
          </cell>
          <cell r="F83">
            <v>2790950</v>
          </cell>
          <cell r="G83">
            <v>609050</v>
          </cell>
          <cell r="H83">
            <v>609050</v>
          </cell>
          <cell r="I83">
            <v>575100</v>
          </cell>
          <cell r="J83">
            <v>573600</v>
          </cell>
          <cell r="K83">
            <v>571400</v>
          </cell>
        </row>
        <row r="84">
          <cell r="A84" t="str">
            <v>2.2.3.2</v>
          </cell>
          <cell r="B84" t="str">
            <v>Viáticos fuera del país</v>
          </cell>
          <cell r="C84">
            <v>1250000</v>
          </cell>
          <cell r="D84">
            <v>0</v>
          </cell>
          <cell r="E84">
            <v>1250000</v>
          </cell>
          <cell r="F84">
            <v>1250000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2.2.3.2.01</v>
          </cell>
          <cell r="B85" t="str">
            <v>Viaticos fuera del país</v>
          </cell>
          <cell r="C85">
            <v>1250000</v>
          </cell>
          <cell r="D85">
            <v>0</v>
          </cell>
          <cell r="E85">
            <v>1250000</v>
          </cell>
          <cell r="F85">
            <v>1250000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2.2.3.3</v>
          </cell>
          <cell r="B86" t="str">
            <v>Otros viáticos</v>
          </cell>
          <cell r="C86">
            <v>0</v>
          </cell>
          <cell r="D86">
            <v>4782000</v>
          </cell>
          <cell r="E86">
            <v>4782000</v>
          </cell>
          <cell r="F86">
            <v>0</v>
          </cell>
          <cell r="G86">
            <v>4782000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2.2.3.3.01</v>
          </cell>
          <cell r="B87" t="str">
            <v>Otros viáticos</v>
          </cell>
          <cell r="C87">
            <v>0</v>
          </cell>
          <cell r="D87">
            <v>4782000</v>
          </cell>
          <cell r="E87">
            <v>4782000</v>
          </cell>
          <cell r="F87">
            <v>0</v>
          </cell>
          <cell r="G87">
            <v>4782000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2.2.2.2.4</v>
          </cell>
          <cell r="C88">
            <v>8570000</v>
          </cell>
          <cell r="D88">
            <v>-4605137.62</v>
          </cell>
          <cell r="E88">
            <v>3964862.38</v>
          </cell>
          <cell r="F88">
            <v>2464862.38</v>
          </cell>
          <cell r="G88">
            <v>1500000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2.2000000000000002</v>
          </cell>
          <cell r="B89" t="str">
            <v>CONTRATACIÓN DE SERVICIOS</v>
          </cell>
          <cell r="C89">
            <v>8570000</v>
          </cell>
          <cell r="D89">
            <v>-4605137.62</v>
          </cell>
          <cell r="E89">
            <v>3964862.38</v>
          </cell>
          <cell r="F89">
            <v>2464862.38</v>
          </cell>
          <cell r="G89">
            <v>1500000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2.2.4</v>
          </cell>
          <cell r="B90" t="str">
            <v>TRANSPORTE Y ALMACENAJE</v>
          </cell>
          <cell r="C90">
            <v>8570000</v>
          </cell>
          <cell r="D90">
            <v>-4605137.62</v>
          </cell>
          <cell r="E90">
            <v>3964862.38</v>
          </cell>
          <cell r="F90">
            <v>2464862.38</v>
          </cell>
          <cell r="G90">
            <v>1500000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2.2.4.1</v>
          </cell>
          <cell r="B91" t="str">
            <v>Pasajes y gastos de transporte</v>
          </cell>
          <cell r="C91">
            <v>8350000</v>
          </cell>
          <cell r="D91">
            <v>-4605137.62</v>
          </cell>
          <cell r="E91">
            <v>3744862.38</v>
          </cell>
          <cell r="F91">
            <v>2244862.38</v>
          </cell>
          <cell r="G91">
            <v>1500000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2.2.4.1.01</v>
          </cell>
          <cell r="B92" t="str">
            <v>Pasajes y gastos de transporte</v>
          </cell>
          <cell r="C92">
            <v>8350000</v>
          </cell>
          <cell r="D92">
            <v>-4605137.62</v>
          </cell>
          <cell r="E92">
            <v>3744862.38</v>
          </cell>
          <cell r="F92">
            <v>2244862.38</v>
          </cell>
          <cell r="G92">
            <v>1500000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2.2.4.2</v>
          </cell>
          <cell r="B93" t="str">
            <v>Fletes</v>
          </cell>
          <cell r="C93">
            <v>120000</v>
          </cell>
          <cell r="D93">
            <v>0</v>
          </cell>
          <cell r="E93">
            <v>120000</v>
          </cell>
          <cell r="F93">
            <v>120000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2.2.4.2.01</v>
          </cell>
          <cell r="B94" t="str">
            <v>Fletes</v>
          </cell>
          <cell r="C94">
            <v>120000</v>
          </cell>
          <cell r="D94">
            <v>0</v>
          </cell>
          <cell r="E94">
            <v>120000</v>
          </cell>
          <cell r="F94">
            <v>120000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2.2.4.4</v>
          </cell>
          <cell r="B95" t="str">
            <v>Peaje</v>
          </cell>
          <cell r="C95">
            <v>100000</v>
          </cell>
          <cell r="D95">
            <v>0</v>
          </cell>
          <cell r="E95">
            <v>100000</v>
          </cell>
          <cell r="F95">
            <v>100000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2.2.4.4.01</v>
          </cell>
          <cell r="B96" t="str">
            <v>Peaje</v>
          </cell>
          <cell r="C96">
            <v>100000</v>
          </cell>
          <cell r="D96">
            <v>0</v>
          </cell>
          <cell r="E96">
            <v>100000</v>
          </cell>
          <cell r="F96">
            <v>100000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2.2.2.2.5</v>
          </cell>
          <cell r="C97">
            <v>35203996</v>
          </cell>
          <cell r="D97">
            <v>23685833</v>
          </cell>
          <cell r="E97">
            <v>58889829</v>
          </cell>
          <cell r="F97">
            <v>29566454.050000001</v>
          </cell>
          <cell r="G97">
            <v>29323374.949999999</v>
          </cell>
          <cell r="H97">
            <v>16981434.949999999</v>
          </cell>
          <cell r="I97">
            <v>3529219.78</v>
          </cell>
          <cell r="J97">
            <v>2291889.7799999998</v>
          </cell>
          <cell r="K97">
            <v>1994381.28</v>
          </cell>
        </row>
        <row r="98">
          <cell r="A98">
            <v>2.2000000000000002</v>
          </cell>
          <cell r="B98" t="str">
            <v>CONTRATACIÓN DE SERVICIOS</v>
          </cell>
          <cell r="C98">
            <v>35203996</v>
          </cell>
          <cell r="D98">
            <v>23685833</v>
          </cell>
          <cell r="E98">
            <v>58889829</v>
          </cell>
          <cell r="F98">
            <v>29566454.050000001</v>
          </cell>
          <cell r="G98">
            <v>29323374.949999999</v>
          </cell>
          <cell r="H98">
            <v>16981434.949999999</v>
          </cell>
          <cell r="I98">
            <v>3529219.78</v>
          </cell>
          <cell r="J98">
            <v>2291889.7799999998</v>
          </cell>
          <cell r="K98">
            <v>1994381.28</v>
          </cell>
        </row>
        <row r="99">
          <cell r="A99" t="str">
            <v>2.2.5</v>
          </cell>
          <cell r="B99" t="str">
            <v>ALQUILERES Y RENTAS</v>
          </cell>
          <cell r="C99">
            <v>35203996</v>
          </cell>
          <cell r="D99">
            <v>23685833</v>
          </cell>
          <cell r="E99">
            <v>58889829</v>
          </cell>
          <cell r="F99">
            <v>29566454.050000001</v>
          </cell>
          <cell r="G99">
            <v>29323374.949999999</v>
          </cell>
          <cell r="H99">
            <v>16981434.949999999</v>
          </cell>
          <cell r="I99">
            <v>3529219.78</v>
          </cell>
          <cell r="J99">
            <v>2291889.7799999998</v>
          </cell>
          <cell r="K99">
            <v>1994381.28</v>
          </cell>
        </row>
        <row r="100">
          <cell r="A100" t="str">
            <v>2.2.5.1</v>
          </cell>
          <cell r="B100" t="str">
            <v>Alquileres y rentas de edificaciones y locales</v>
          </cell>
          <cell r="C100">
            <v>5350000</v>
          </cell>
          <cell r="D100">
            <v>1330332.05</v>
          </cell>
          <cell r="E100">
            <v>6680332.0499999998</v>
          </cell>
          <cell r="F100">
            <v>5679760</v>
          </cell>
          <cell r="G100">
            <v>1000572.05</v>
          </cell>
          <cell r="H100">
            <v>519252.05</v>
          </cell>
          <cell r="I100">
            <v>510128.4</v>
          </cell>
          <cell r="J100">
            <v>436858.4</v>
          </cell>
          <cell r="K100">
            <v>436858.4</v>
          </cell>
        </row>
        <row r="101">
          <cell r="A101" t="str">
            <v>2.2.5.1.01</v>
          </cell>
          <cell r="B101" t="str">
            <v>Alquileres y rentas de edificaciones y locales</v>
          </cell>
          <cell r="C101">
            <v>5350000</v>
          </cell>
          <cell r="D101">
            <v>1330332.05</v>
          </cell>
          <cell r="E101">
            <v>6680332.0499999998</v>
          </cell>
          <cell r="F101">
            <v>5679760</v>
          </cell>
          <cell r="G101">
            <v>1000572.05</v>
          </cell>
          <cell r="H101">
            <v>519252.05</v>
          </cell>
          <cell r="I101">
            <v>510128.4</v>
          </cell>
          <cell r="J101">
            <v>436858.4</v>
          </cell>
          <cell r="K101">
            <v>436858.4</v>
          </cell>
        </row>
        <row r="102">
          <cell r="A102" t="str">
            <v>2.2.5.2</v>
          </cell>
          <cell r="B102" t="str">
            <v>Alquileres de máquinas y equipos de producción</v>
          </cell>
          <cell r="C102">
            <v>0</v>
          </cell>
          <cell r="D102">
            <v>3613727</v>
          </cell>
          <cell r="E102">
            <v>3613727</v>
          </cell>
          <cell r="F102">
            <v>992000.25</v>
          </cell>
          <cell r="G102">
            <v>2621726.75</v>
          </cell>
          <cell r="H102">
            <v>2263726.75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2.2.5.2.02</v>
          </cell>
          <cell r="B103" t="str">
            <v>Alquileres de equipos eléctricos</v>
          </cell>
          <cell r="C103">
            <v>0</v>
          </cell>
          <cell r="D103">
            <v>3613727</v>
          </cell>
          <cell r="E103">
            <v>3613727</v>
          </cell>
          <cell r="F103">
            <v>992000.25</v>
          </cell>
          <cell r="G103">
            <v>2621726.75</v>
          </cell>
          <cell r="H103">
            <v>2263726.75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2.2.5.3</v>
          </cell>
          <cell r="B104" t="str">
            <v>Alquileres de  equipos</v>
          </cell>
          <cell r="C104">
            <v>3093996</v>
          </cell>
          <cell r="D104">
            <v>270845.40000000002</v>
          </cell>
          <cell r="E104">
            <v>3364841.4</v>
          </cell>
          <cell r="F104">
            <v>2110230</v>
          </cell>
          <cell r="G104">
            <v>1254611.3999999999</v>
          </cell>
          <cell r="H104">
            <v>1254611.3999999999</v>
          </cell>
          <cell r="I104">
            <v>685226</v>
          </cell>
          <cell r="J104">
            <v>685226</v>
          </cell>
          <cell r="K104">
            <v>685226</v>
          </cell>
        </row>
        <row r="105">
          <cell r="A105" t="str">
            <v>2.2.5.3.02</v>
          </cell>
          <cell r="B105" t="str">
            <v>Alquiler de equipo de tecnología y almacenamiento de datos</v>
          </cell>
          <cell r="C105">
            <v>210000</v>
          </cell>
          <cell r="D105">
            <v>0</v>
          </cell>
          <cell r="E105">
            <v>210000</v>
          </cell>
          <cell r="F105">
            <v>54594</v>
          </cell>
          <cell r="G105">
            <v>155406</v>
          </cell>
          <cell r="H105">
            <v>155406</v>
          </cell>
          <cell r="I105">
            <v>63956</v>
          </cell>
          <cell r="J105">
            <v>63956</v>
          </cell>
          <cell r="K105">
            <v>63956</v>
          </cell>
        </row>
        <row r="106">
          <cell r="A106" t="str">
            <v>Ref CCP Concepto.Ref CCP Cuenta</v>
          </cell>
        </row>
        <row r="109">
          <cell r="A109" t="str">
            <v>Total General</v>
          </cell>
          <cell r="C109">
            <v>3017699205</v>
          </cell>
          <cell r="D109">
            <v>42758103.539999999</v>
          </cell>
          <cell r="E109">
            <v>3060457308.54</v>
          </cell>
          <cell r="F109">
            <v>1661624487.26</v>
          </cell>
          <cell r="G109">
            <v>1398832821.28</v>
          </cell>
          <cell r="H109">
            <v>1301876500.49</v>
          </cell>
          <cell r="I109">
            <v>1259413376.8399999</v>
          </cell>
          <cell r="J109">
            <v>1166557948.0699999</v>
          </cell>
          <cell r="K109">
            <v>1164607097.52</v>
          </cell>
        </row>
        <row r="110">
          <cell r="A110" t="str">
            <v>2.2.2.2.5</v>
          </cell>
          <cell r="C110">
            <v>35203996</v>
          </cell>
          <cell r="D110">
            <v>23685833</v>
          </cell>
          <cell r="E110">
            <v>58889829</v>
          </cell>
          <cell r="F110">
            <v>29566454.050000001</v>
          </cell>
          <cell r="G110">
            <v>29323374.949999999</v>
          </cell>
          <cell r="H110">
            <v>16981434.949999999</v>
          </cell>
          <cell r="I110">
            <v>3529219.78</v>
          </cell>
          <cell r="J110">
            <v>2291889.7799999998</v>
          </cell>
          <cell r="K110">
            <v>1994381.28</v>
          </cell>
        </row>
        <row r="111">
          <cell r="A111">
            <v>2.2000000000000002</v>
          </cell>
          <cell r="B111" t="str">
            <v>CONTRATACIÓN DE SERVICIOS</v>
          </cell>
          <cell r="C111">
            <v>35203996</v>
          </cell>
          <cell r="D111">
            <v>23685833</v>
          </cell>
          <cell r="E111">
            <v>58889829</v>
          </cell>
          <cell r="F111">
            <v>29566454.050000001</v>
          </cell>
          <cell r="G111">
            <v>29323374.949999999</v>
          </cell>
          <cell r="H111">
            <v>16981434.949999999</v>
          </cell>
          <cell r="I111">
            <v>3529219.78</v>
          </cell>
          <cell r="J111">
            <v>2291889.7799999998</v>
          </cell>
          <cell r="K111">
            <v>1994381.28</v>
          </cell>
        </row>
        <row r="112">
          <cell r="A112" t="str">
            <v>2.2.5.3</v>
          </cell>
          <cell r="B112" t="str">
            <v>Alquileres de  equipos</v>
          </cell>
          <cell r="C112">
            <v>3093996</v>
          </cell>
          <cell r="D112">
            <v>270845.40000000002</v>
          </cell>
          <cell r="E112">
            <v>3364841.4</v>
          </cell>
          <cell r="F112">
            <v>2110230</v>
          </cell>
          <cell r="G112">
            <v>1254611.3999999999</v>
          </cell>
          <cell r="H112">
            <v>1254611.3999999999</v>
          </cell>
          <cell r="I112">
            <v>685226</v>
          </cell>
          <cell r="J112">
            <v>685226</v>
          </cell>
          <cell r="K112">
            <v>685226</v>
          </cell>
        </row>
        <row r="113">
          <cell r="A113" t="str">
            <v>2.2.5.3.03</v>
          </cell>
          <cell r="B113" t="str">
            <v>Alquiler de equipo de comunicación</v>
          </cell>
          <cell r="C113">
            <v>0</v>
          </cell>
          <cell r="D113">
            <v>270845.40000000002</v>
          </cell>
          <cell r="E113">
            <v>270845.40000000002</v>
          </cell>
          <cell r="F113">
            <v>0</v>
          </cell>
          <cell r="G113">
            <v>270845.40000000002</v>
          </cell>
          <cell r="H113">
            <v>270845.40000000002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2.2.5.3.04</v>
          </cell>
          <cell r="B114" t="str">
            <v>Alquiler de equipo de oficina y muebles</v>
          </cell>
          <cell r="C114">
            <v>2883996</v>
          </cell>
          <cell r="D114">
            <v>0</v>
          </cell>
          <cell r="E114">
            <v>2883996</v>
          </cell>
          <cell r="F114">
            <v>2055636</v>
          </cell>
          <cell r="G114">
            <v>828360</v>
          </cell>
          <cell r="H114">
            <v>828360</v>
          </cell>
          <cell r="I114">
            <v>621270</v>
          </cell>
          <cell r="J114">
            <v>621270</v>
          </cell>
          <cell r="K114">
            <v>621270</v>
          </cell>
        </row>
        <row r="115">
          <cell r="A115" t="str">
            <v>2.2.5.4</v>
          </cell>
          <cell r="B115" t="str">
            <v>Alquileres de equipos de transporte, tracción y elevación</v>
          </cell>
          <cell r="C115">
            <v>560000</v>
          </cell>
          <cell r="D115">
            <v>1464000</v>
          </cell>
          <cell r="E115">
            <v>2024000</v>
          </cell>
          <cell r="F115">
            <v>178020.83</v>
          </cell>
          <cell r="G115">
            <v>1845979.17</v>
          </cell>
          <cell r="H115">
            <v>1255479.17</v>
          </cell>
          <cell r="I115">
            <v>153900</v>
          </cell>
          <cell r="J115">
            <v>96900</v>
          </cell>
          <cell r="K115">
            <v>96900</v>
          </cell>
        </row>
        <row r="116">
          <cell r="A116" t="str">
            <v>2.2.5.4.01</v>
          </cell>
          <cell r="B116" t="str">
            <v>Alquileres de equipos de transporte, tracción y elevación</v>
          </cell>
          <cell r="C116">
            <v>560000</v>
          </cell>
          <cell r="D116">
            <v>1464000</v>
          </cell>
          <cell r="E116">
            <v>2024000</v>
          </cell>
          <cell r="F116">
            <v>178020.83</v>
          </cell>
          <cell r="G116">
            <v>1845979.17</v>
          </cell>
          <cell r="H116">
            <v>1255479.17</v>
          </cell>
          <cell r="I116">
            <v>153900</v>
          </cell>
          <cell r="J116">
            <v>96900</v>
          </cell>
          <cell r="K116">
            <v>96900</v>
          </cell>
        </row>
        <row r="117">
          <cell r="A117" t="str">
            <v>2.2.5.8</v>
          </cell>
          <cell r="B117" t="str">
            <v>Otros alquileres</v>
          </cell>
          <cell r="C117">
            <v>25200000</v>
          </cell>
          <cell r="D117">
            <v>17006928.550000001</v>
          </cell>
          <cell r="E117">
            <v>42206928.549999997</v>
          </cell>
          <cell r="F117">
            <v>19903951.469999999</v>
          </cell>
          <cell r="G117">
            <v>22302977.079999998</v>
          </cell>
          <cell r="H117">
            <v>11390857.08</v>
          </cell>
          <cell r="I117">
            <v>1882456.88</v>
          </cell>
          <cell r="J117">
            <v>775396.88</v>
          </cell>
          <cell r="K117">
            <v>775396.88</v>
          </cell>
        </row>
        <row r="118">
          <cell r="A118" t="str">
            <v>2.2.5.8.01</v>
          </cell>
          <cell r="B118" t="str">
            <v>Otros alquileres y arrendamientos por derechos de usos</v>
          </cell>
          <cell r="C118">
            <v>25200000</v>
          </cell>
          <cell r="D118">
            <v>17006928.550000001</v>
          </cell>
          <cell r="E118">
            <v>42206928.549999997</v>
          </cell>
          <cell r="F118">
            <v>19903951.469999999</v>
          </cell>
          <cell r="G118">
            <v>22302977.079999998</v>
          </cell>
          <cell r="H118">
            <v>11390857.08</v>
          </cell>
          <cell r="I118">
            <v>1882456.88</v>
          </cell>
          <cell r="J118">
            <v>775396.88</v>
          </cell>
          <cell r="K118">
            <v>775396.88</v>
          </cell>
        </row>
        <row r="119">
          <cell r="A119" t="str">
            <v>2.2.5.9</v>
          </cell>
          <cell r="B119" t="str">
            <v>Derecho de uso</v>
          </cell>
          <cell r="C119">
            <v>1000000</v>
          </cell>
          <cell r="D119">
            <v>0</v>
          </cell>
          <cell r="E119">
            <v>1000000</v>
          </cell>
          <cell r="F119">
            <v>702491.5</v>
          </cell>
          <cell r="G119">
            <v>297508.5</v>
          </cell>
          <cell r="H119">
            <v>297508.5</v>
          </cell>
          <cell r="I119">
            <v>297508.5</v>
          </cell>
          <cell r="J119">
            <v>297508.5</v>
          </cell>
          <cell r="K119">
            <v>0</v>
          </cell>
        </row>
        <row r="120">
          <cell r="A120" t="str">
            <v>2.2.5.9.01</v>
          </cell>
          <cell r="B120" t="str">
            <v>Licencias Informáticas</v>
          </cell>
          <cell r="C120">
            <v>1000000</v>
          </cell>
          <cell r="D120">
            <v>0</v>
          </cell>
          <cell r="E120">
            <v>1000000</v>
          </cell>
          <cell r="F120">
            <v>702491.5</v>
          </cell>
          <cell r="G120">
            <v>297508.5</v>
          </cell>
          <cell r="H120">
            <v>297508.5</v>
          </cell>
          <cell r="I120">
            <v>297508.5</v>
          </cell>
          <cell r="J120">
            <v>297508.5</v>
          </cell>
          <cell r="K120">
            <v>0</v>
          </cell>
        </row>
        <row r="121">
          <cell r="A121" t="str">
            <v>2.2.2.2.6</v>
          </cell>
          <cell r="C121">
            <v>17940000</v>
          </cell>
          <cell r="D121">
            <v>0</v>
          </cell>
          <cell r="E121">
            <v>17940000</v>
          </cell>
          <cell r="F121">
            <v>11528036.85</v>
          </cell>
          <cell r="G121">
            <v>6411963.1500000004</v>
          </cell>
          <cell r="H121">
            <v>6411963.1500000004</v>
          </cell>
          <cell r="I121">
            <v>6411963.1500000004</v>
          </cell>
          <cell r="J121">
            <v>5697348.5</v>
          </cell>
          <cell r="K121">
            <v>5697348.5</v>
          </cell>
        </row>
        <row r="122">
          <cell r="A122">
            <v>2.2000000000000002</v>
          </cell>
          <cell r="B122" t="str">
            <v>CONTRATACIÓN DE SERVICIOS</v>
          </cell>
          <cell r="C122">
            <v>17940000</v>
          </cell>
          <cell r="D122">
            <v>0</v>
          </cell>
          <cell r="E122">
            <v>17940000</v>
          </cell>
          <cell r="F122">
            <v>11528036.85</v>
          </cell>
          <cell r="G122">
            <v>6411963.1500000004</v>
          </cell>
          <cell r="H122">
            <v>6411963.1500000004</v>
          </cell>
          <cell r="I122">
            <v>6411963.1500000004</v>
          </cell>
          <cell r="J122">
            <v>5697348.5</v>
          </cell>
          <cell r="K122">
            <v>5697348.5</v>
          </cell>
        </row>
        <row r="123">
          <cell r="A123" t="str">
            <v>2.2.6</v>
          </cell>
          <cell r="B123" t="str">
            <v>SEGUROS</v>
          </cell>
          <cell r="C123">
            <v>17940000</v>
          </cell>
          <cell r="D123">
            <v>0</v>
          </cell>
          <cell r="E123">
            <v>17940000</v>
          </cell>
          <cell r="F123">
            <v>11528036.85</v>
          </cell>
          <cell r="G123">
            <v>6411963.1500000004</v>
          </cell>
          <cell r="H123">
            <v>6411963.1500000004</v>
          </cell>
          <cell r="I123">
            <v>6411963.1500000004</v>
          </cell>
          <cell r="J123">
            <v>5697348.5</v>
          </cell>
          <cell r="K123">
            <v>5697348.5</v>
          </cell>
        </row>
        <row r="124">
          <cell r="A124" t="str">
            <v>2.2.6.2</v>
          </cell>
          <cell r="B124" t="str">
            <v>Seguro de bienes muebles</v>
          </cell>
          <cell r="C124">
            <v>3590000</v>
          </cell>
          <cell r="D124">
            <v>0</v>
          </cell>
          <cell r="E124">
            <v>3590000</v>
          </cell>
          <cell r="F124">
            <v>3583448.66</v>
          </cell>
          <cell r="G124">
            <v>6551.34</v>
          </cell>
          <cell r="H124">
            <v>6551.34</v>
          </cell>
          <cell r="I124">
            <v>6551.34</v>
          </cell>
          <cell r="J124">
            <v>6551.34</v>
          </cell>
          <cell r="K124">
            <v>6551.34</v>
          </cell>
        </row>
        <row r="125">
          <cell r="A125" t="str">
            <v>2.2.6.2.01</v>
          </cell>
          <cell r="B125" t="str">
            <v>Seguro de bienes muebles</v>
          </cell>
          <cell r="C125">
            <v>3590000</v>
          </cell>
          <cell r="D125">
            <v>0</v>
          </cell>
          <cell r="E125">
            <v>3590000</v>
          </cell>
          <cell r="F125">
            <v>3583448.66</v>
          </cell>
          <cell r="G125">
            <v>6551.34</v>
          </cell>
          <cell r="H125">
            <v>6551.34</v>
          </cell>
          <cell r="I125">
            <v>6551.34</v>
          </cell>
          <cell r="J125">
            <v>6551.34</v>
          </cell>
          <cell r="K125">
            <v>6551.34</v>
          </cell>
        </row>
        <row r="126">
          <cell r="A126" t="str">
            <v>2.2.6.3</v>
          </cell>
          <cell r="B126" t="str">
            <v>Seguros de personas</v>
          </cell>
          <cell r="C126">
            <v>14050000</v>
          </cell>
          <cell r="D126">
            <v>0</v>
          </cell>
          <cell r="E126">
            <v>14050000</v>
          </cell>
          <cell r="F126">
            <v>7644588.1900000004</v>
          </cell>
          <cell r="G126">
            <v>6405411.8099999996</v>
          </cell>
          <cell r="H126">
            <v>6405411.8099999996</v>
          </cell>
          <cell r="I126">
            <v>6405411.8099999996</v>
          </cell>
          <cell r="J126">
            <v>5690797.1600000001</v>
          </cell>
          <cell r="K126">
            <v>5690797.1600000001</v>
          </cell>
        </row>
        <row r="127">
          <cell r="A127" t="str">
            <v>2.2.6.3.01</v>
          </cell>
          <cell r="B127" t="str">
            <v>Seguros de personas</v>
          </cell>
          <cell r="C127">
            <v>14050000</v>
          </cell>
          <cell r="D127">
            <v>0</v>
          </cell>
          <cell r="E127">
            <v>14050000</v>
          </cell>
          <cell r="F127">
            <v>7644588.1900000004</v>
          </cell>
          <cell r="G127">
            <v>6405411.8099999996</v>
          </cell>
          <cell r="H127">
            <v>6405411.8099999996</v>
          </cell>
          <cell r="I127">
            <v>6405411.8099999996</v>
          </cell>
          <cell r="J127">
            <v>5690797.1600000001</v>
          </cell>
          <cell r="K127">
            <v>5690797.1600000001</v>
          </cell>
        </row>
        <row r="128">
          <cell r="A128" t="str">
            <v>2.2.6.7</v>
          </cell>
          <cell r="B128" t="str">
            <v>Seguro sobre bienes históricos y culturales</v>
          </cell>
          <cell r="C128">
            <v>300000</v>
          </cell>
          <cell r="D128">
            <v>0</v>
          </cell>
          <cell r="E128">
            <v>300000</v>
          </cell>
          <cell r="F128">
            <v>300000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2.2.6.7.01</v>
          </cell>
          <cell r="B129" t="str">
            <v>Seguro sobre bienes históricos y culturales</v>
          </cell>
          <cell r="C129">
            <v>300000</v>
          </cell>
          <cell r="D129">
            <v>0</v>
          </cell>
          <cell r="E129">
            <v>300000</v>
          </cell>
          <cell r="F129">
            <v>300000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2.2.2.2.7</v>
          </cell>
          <cell r="C130">
            <v>114102975</v>
          </cell>
          <cell r="D130">
            <v>-3120551</v>
          </cell>
          <cell r="E130">
            <v>110982424</v>
          </cell>
          <cell r="F130">
            <v>62212735.619999997</v>
          </cell>
          <cell r="G130">
            <v>48769688.380000003</v>
          </cell>
          <cell r="H130">
            <v>12333281.699999999</v>
          </cell>
          <cell r="I130">
            <v>10752438.9</v>
          </cell>
          <cell r="J130">
            <v>5531827.7300000004</v>
          </cell>
          <cell r="K130">
            <v>5190448.99</v>
          </cell>
        </row>
        <row r="131">
          <cell r="A131">
            <v>2.2000000000000002</v>
          </cell>
          <cell r="B131" t="str">
            <v>CONTRATACIÓN DE SERVICIOS</v>
          </cell>
          <cell r="C131">
            <v>114102975</v>
          </cell>
          <cell r="D131">
            <v>-3120551</v>
          </cell>
          <cell r="E131">
            <v>110982424</v>
          </cell>
          <cell r="F131">
            <v>62212735.619999997</v>
          </cell>
          <cell r="G131">
            <v>48769688.380000003</v>
          </cell>
          <cell r="H131">
            <v>12333281.699999999</v>
          </cell>
          <cell r="I131">
            <v>10752438.9</v>
          </cell>
          <cell r="J131">
            <v>5531827.7300000004</v>
          </cell>
          <cell r="K131">
            <v>5190448.99</v>
          </cell>
        </row>
        <row r="132">
          <cell r="A132" t="str">
            <v>2.2.7</v>
          </cell>
          <cell r="B132" t="str">
            <v>SERVICIOS DE CONSERVACIÓN, REPARACIONES MENORES E INSTALACIONES TEMPORALES</v>
          </cell>
          <cell r="C132">
            <v>114102975</v>
          </cell>
          <cell r="D132">
            <v>-3120551</v>
          </cell>
          <cell r="E132">
            <v>110982424</v>
          </cell>
          <cell r="F132">
            <v>62212735.619999997</v>
          </cell>
          <cell r="G132">
            <v>48769688.380000003</v>
          </cell>
          <cell r="H132">
            <v>12333281.699999999</v>
          </cell>
          <cell r="I132">
            <v>10752438.9</v>
          </cell>
          <cell r="J132">
            <v>5531827.7300000004</v>
          </cell>
          <cell r="K132">
            <v>5190448.99</v>
          </cell>
        </row>
        <row r="133">
          <cell r="A133" t="str">
            <v>2.2.7.1</v>
          </cell>
          <cell r="B133" t="str">
            <v>Contratación de mantenimiento y reparaciones menores</v>
          </cell>
          <cell r="C133">
            <v>108792975</v>
          </cell>
          <cell r="D133">
            <v>-3955551</v>
          </cell>
          <cell r="E133">
            <v>104837424</v>
          </cell>
          <cell r="F133">
            <v>60671591.68</v>
          </cell>
          <cell r="G133">
            <v>44165832.32</v>
          </cell>
          <cell r="H133">
            <v>9906921.6400000006</v>
          </cell>
          <cell r="I133">
            <v>8747310.4900000002</v>
          </cell>
          <cell r="J133">
            <v>4900941.17</v>
          </cell>
          <cell r="K133">
            <v>4559562.43</v>
          </cell>
        </row>
        <row r="134">
          <cell r="A134" t="str">
            <v>2.2.7.1.01</v>
          </cell>
          <cell r="B134" t="str">
            <v>Reparaciones y mantenimientos menores en edificaciones</v>
          </cell>
          <cell r="C134">
            <v>43700000</v>
          </cell>
          <cell r="D134">
            <v>12935900</v>
          </cell>
          <cell r="E134">
            <v>56635900</v>
          </cell>
          <cell r="F134">
            <v>45041589.490000002</v>
          </cell>
          <cell r="G134">
            <v>11594310.51</v>
          </cell>
          <cell r="H134">
            <v>1159611.1499999999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2.2.7.1.02</v>
          </cell>
          <cell r="B135" t="str">
            <v>Mantenimientos y reparaciones especiales</v>
          </cell>
          <cell r="C135">
            <v>63934975</v>
          </cell>
          <cell r="D135">
            <v>-19516451</v>
          </cell>
          <cell r="E135">
            <v>44418524</v>
          </cell>
          <cell r="F135">
            <v>14366557.82</v>
          </cell>
          <cell r="G135">
            <v>30051966.18</v>
          </cell>
          <cell r="H135">
            <v>6227754.8600000003</v>
          </cell>
          <cell r="I135">
            <v>6227754.8600000003</v>
          </cell>
          <cell r="J135">
            <v>4089798.56</v>
          </cell>
          <cell r="K135">
            <v>4089798.56</v>
          </cell>
        </row>
        <row r="136">
          <cell r="A136" t="str">
            <v>2.2.7.1.06</v>
          </cell>
          <cell r="B136" t="str">
            <v>Mantenimiento y reparación de instalaciones eléctricas</v>
          </cell>
          <cell r="C136">
            <v>1128000</v>
          </cell>
          <cell r="D136">
            <v>2625000</v>
          </cell>
          <cell r="E136">
            <v>3753000</v>
          </cell>
          <cell r="F136">
            <v>1233444.3700000001</v>
          </cell>
          <cell r="G136">
            <v>2519555.63</v>
          </cell>
          <cell r="H136">
            <v>2519555.63</v>
          </cell>
          <cell r="I136">
            <v>2519555.63</v>
          </cell>
          <cell r="J136">
            <v>811142.61</v>
          </cell>
          <cell r="K136">
            <v>469763.87</v>
          </cell>
        </row>
        <row r="137">
          <cell r="A137" t="str">
            <v>2.2.7.1.07</v>
          </cell>
          <cell r="B137" t="str">
            <v>Mantenimiento, reparación, servicios de pintura y sus derivados</v>
          </cell>
          <cell r="C137">
            <v>30000</v>
          </cell>
          <cell r="D137">
            <v>0</v>
          </cell>
          <cell r="E137">
            <v>30000</v>
          </cell>
          <cell r="F137">
            <v>30000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2.2.7.2</v>
          </cell>
          <cell r="B138" t="str">
            <v>Mantenimiento y reparación  de maquinarias y equipos</v>
          </cell>
          <cell r="C138">
            <v>5310000</v>
          </cell>
          <cell r="D138">
            <v>-415000</v>
          </cell>
          <cell r="E138">
            <v>4895000</v>
          </cell>
          <cell r="F138">
            <v>1518343.94</v>
          </cell>
          <cell r="G138">
            <v>3376656.06</v>
          </cell>
          <cell r="H138">
            <v>1199160.06</v>
          </cell>
          <cell r="I138">
            <v>777928.41</v>
          </cell>
          <cell r="J138">
            <v>630886.56000000006</v>
          </cell>
          <cell r="K138">
            <v>630886.56000000006</v>
          </cell>
        </row>
        <row r="139">
          <cell r="A139" t="str">
            <v>2.2.7.2.01</v>
          </cell>
          <cell r="B139" t="str">
            <v>Mantenimiento y reparación de mobiliarios y equipos de oficina</v>
          </cell>
          <cell r="C139">
            <v>600000</v>
          </cell>
          <cell r="D139">
            <v>60000</v>
          </cell>
          <cell r="E139">
            <v>660000</v>
          </cell>
          <cell r="F139">
            <v>631090</v>
          </cell>
          <cell r="G139">
            <v>28910</v>
          </cell>
          <cell r="H139">
            <v>28910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2.2.7.2.02</v>
          </cell>
          <cell r="B140" t="str">
            <v>Mantenimiento y reparación de equipos tecnología e</v>
          </cell>
          <cell r="C140">
            <v>60000</v>
          </cell>
          <cell r="D140">
            <v>-50000</v>
          </cell>
          <cell r="E140">
            <v>10000</v>
          </cell>
          <cell r="F140">
            <v>10000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B141" t="str">
            <v>información</v>
          </cell>
        </row>
        <row r="142">
          <cell r="A142" t="str">
            <v>2.2.7.2.03</v>
          </cell>
          <cell r="B142" t="str">
            <v>Mantenimiento y reparación de equipo educacionales y</v>
          </cell>
          <cell r="C142">
            <v>1000000</v>
          </cell>
          <cell r="D142">
            <v>0</v>
          </cell>
          <cell r="E142">
            <v>1000000</v>
          </cell>
          <cell r="F142">
            <v>1000000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B143" t="str">
            <v>recreación</v>
          </cell>
        </row>
        <row r="144">
          <cell r="A144" t="str">
            <v>2.2.7.2.06</v>
          </cell>
          <cell r="B144" t="str">
            <v>Mantenimiento y reparación de equipos de transporte, tracción y</v>
          </cell>
          <cell r="C144">
            <v>2700000</v>
          </cell>
          <cell r="D144">
            <v>-1110000</v>
          </cell>
          <cell r="E144">
            <v>1590000</v>
          </cell>
          <cell r="F144">
            <v>-469964.22</v>
          </cell>
          <cell r="G144">
            <v>2059964.22</v>
          </cell>
          <cell r="H144">
            <v>534364.22</v>
          </cell>
          <cell r="I144">
            <v>462840.58</v>
          </cell>
          <cell r="J144">
            <v>409404.28</v>
          </cell>
          <cell r="K144">
            <v>409404.28</v>
          </cell>
        </row>
        <row r="145">
          <cell r="B145" t="str">
            <v>elevación</v>
          </cell>
        </row>
        <row r="146">
          <cell r="A146" t="str">
            <v>2.2.7.2.07</v>
          </cell>
          <cell r="B146" t="str">
            <v>Mantenimiento y reparación de equipos industriales y</v>
          </cell>
          <cell r="C146">
            <v>0</v>
          </cell>
          <cell r="D146">
            <v>475000</v>
          </cell>
          <cell r="E146">
            <v>475000</v>
          </cell>
          <cell r="F146">
            <v>-106835.84</v>
          </cell>
          <cell r="G146">
            <v>581835.84</v>
          </cell>
          <cell r="H146">
            <v>461835.84</v>
          </cell>
          <cell r="I146">
            <v>315087.83</v>
          </cell>
          <cell r="J146">
            <v>221482.28</v>
          </cell>
          <cell r="K146">
            <v>221482.28</v>
          </cell>
        </row>
        <row r="147">
          <cell r="B147" t="str">
            <v>producción</v>
          </cell>
        </row>
        <row r="148">
          <cell r="A148" t="str">
            <v>2.2.7.2.08</v>
          </cell>
          <cell r="B148" t="str">
            <v>Servicios de mantenimiento, reparación, desmonte e instalación</v>
          </cell>
          <cell r="C148">
            <v>950000</v>
          </cell>
          <cell r="D148">
            <v>210000</v>
          </cell>
          <cell r="E148">
            <v>1160000</v>
          </cell>
          <cell r="F148">
            <v>454054</v>
          </cell>
          <cell r="G148">
            <v>705946</v>
          </cell>
          <cell r="H148">
            <v>174050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2.2.7.3</v>
          </cell>
          <cell r="B149" t="str">
            <v>Instalaciones temporales</v>
          </cell>
          <cell r="C149">
            <v>0</v>
          </cell>
          <cell r="D149">
            <v>1250000</v>
          </cell>
          <cell r="E149">
            <v>1250000</v>
          </cell>
          <cell r="F149">
            <v>22800</v>
          </cell>
          <cell r="G149">
            <v>1227200</v>
          </cell>
          <cell r="H149">
            <v>1227200</v>
          </cell>
          <cell r="I149">
            <v>1227200</v>
          </cell>
          <cell r="J149">
            <v>0</v>
          </cell>
          <cell r="K149">
            <v>0</v>
          </cell>
        </row>
        <row r="150">
          <cell r="A150" t="str">
            <v>2.2.7.3.01</v>
          </cell>
          <cell r="B150" t="str">
            <v>Instalaciones temporales</v>
          </cell>
          <cell r="C150">
            <v>0</v>
          </cell>
          <cell r="D150">
            <v>1250000</v>
          </cell>
          <cell r="E150">
            <v>1250000</v>
          </cell>
          <cell r="F150">
            <v>22800</v>
          </cell>
          <cell r="G150">
            <v>1227200</v>
          </cell>
          <cell r="H150">
            <v>1227200</v>
          </cell>
          <cell r="I150">
            <v>1227200</v>
          </cell>
          <cell r="J150">
            <v>0</v>
          </cell>
          <cell r="K150">
            <v>0</v>
          </cell>
        </row>
        <row r="151">
          <cell r="A151" t="str">
            <v>2.2.2.2.8</v>
          </cell>
          <cell r="C151">
            <v>57916518</v>
          </cell>
          <cell r="D151">
            <v>-10475662.08</v>
          </cell>
          <cell r="E151">
            <v>47440855.920000002</v>
          </cell>
          <cell r="F151">
            <v>23303066.52</v>
          </cell>
          <cell r="G151">
            <v>24137789.399999999</v>
          </cell>
          <cell r="H151">
            <v>20595335.129999999</v>
          </cell>
          <cell r="I151">
            <v>18209797.260000002</v>
          </cell>
          <cell r="J151">
            <v>2385986</v>
          </cell>
          <cell r="K151">
            <v>2344686</v>
          </cell>
        </row>
        <row r="152">
          <cell r="A152">
            <v>2.2000000000000002</v>
          </cell>
          <cell r="B152" t="str">
            <v>CONTRATACIÓN DE SERVICIOS</v>
          </cell>
          <cell r="C152">
            <v>57916518</v>
          </cell>
          <cell r="D152">
            <v>-10475662.08</v>
          </cell>
          <cell r="E152">
            <v>47440855.920000002</v>
          </cell>
          <cell r="F152">
            <v>23303066.52</v>
          </cell>
          <cell r="G152">
            <v>24137789.399999999</v>
          </cell>
          <cell r="H152">
            <v>20595335.129999999</v>
          </cell>
          <cell r="I152">
            <v>18209797.260000002</v>
          </cell>
          <cell r="J152">
            <v>2385986</v>
          </cell>
          <cell r="K152">
            <v>2344686</v>
          </cell>
        </row>
        <row r="153">
          <cell r="A153" t="str">
            <v>2.2.8</v>
          </cell>
          <cell r="B153" t="str">
            <v>OTROS SERVICIOS NO INCLUIDOS EN CONCEPTOS ANTERIORES</v>
          </cell>
          <cell r="C153">
            <v>57916518</v>
          </cell>
          <cell r="D153">
            <v>-10475662.08</v>
          </cell>
          <cell r="E153">
            <v>47440855.920000002</v>
          </cell>
          <cell r="F153">
            <v>23303066.52</v>
          </cell>
          <cell r="G153">
            <v>24137789.399999999</v>
          </cell>
          <cell r="H153">
            <v>20595335.129999999</v>
          </cell>
          <cell r="I153">
            <v>18209797.260000002</v>
          </cell>
          <cell r="J153">
            <v>2385986</v>
          </cell>
          <cell r="K153">
            <v>2344686</v>
          </cell>
        </row>
        <row r="154">
          <cell r="A154" t="str">
            <v>2.2.8.2</v>
          </cell>
          <cell r="B154" t="str">
            <v>Comisiones y gastos</v>
          </cell>
          <cell r="C154">
            <v>0</v>
          </cell>
          <cell r="D154">
            <v>18000</v>
          </cell>
          <cell r="E154">
            <v>18000</v>
          </cell>
          <cell r="F154">
            <v>0</v>
          </cell>
          <cell r="G154">
            <v>18000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2.2.8.2.01</v>
          </cell>
          <cell r="B155" t="str">
            <v>Comisiones y gastos</v>
          </cell>
          <cell r="C155">
            <v>0</v>
          </cell>
          <cell r="D155">
            <v>18000</v>
          </cell>
          <cell r="E155">
            <v>18000</v>
          </cell>
          <cell r="F155">
            <v>0</v>
          </cell>
          <cell r="G155">
            <v>18000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Ref CCP Concepto.Ref CCP Cuenta</v>
          </cell>
          <cell r="C156" t="str">
            <v>Presupuesto Inicial</v>
          </cell>
        </row>
        <row r="159">
          <cell r="A159" t="str">
            <v>Total General</v>
          </cell>
          <cell r="C159">
            <v>3017699205</v>
          </cell>
          <cell r="D159">
            <v>42758103.539999999</v>
          </cell>
          <cell r="E159">
            <v>3060457308.54</v>
          </cell>
          <cell r="F159">
            <v>1661624487.26</v>
          </cell>
          <cell r="G159">
            <v>1398832821.28</v>
          </cell>
          <cell r="H159">
            <v>1301876500.49</v>
          </cell>
          <cell r="I159">
            <v>1259413376.8399999</v>
          </cell>
          <cell r="J159">
            <v>1166557948.0699999</v>
          </cell>
          <cell r="K159">
            <v>1164607097.52</v>
          </cell>
        </row>
        <row r="160">
          <cell r="A160" t="str">
            <v>2.2.2.2.8</v>
          </cell>
          <cell r="C160">
            <v>57916518</v>
          </cell>
          <cell r="D160">
            <v>-10475662.08</v>
          </cell>
          <cell r="E160">
            <v>47440855.920000002</v>
          </cell>
          <cell r="F160">
            <v>23303066.52</v>
          </cell>
          <cell r="G160">
            <v>24137789.399999999</v>
          </cell>
          <cell r="H160">
            <v>20595335.129999999</v>
          </cell>
          <cell r="I160">
            <v>18209797.260000002</v>
          </cell>
          <cell r="J160">
            <v>2385986</v>
          </cell>
          <cell r="K160">
            <v>2344686</v>
          </cell>
        </row>
        <row r="161">
          <cell r="A161">
            <v>2.2000000000000002</v>
          </cell>
          <cell r="B161" t="str">
            <v>CONTRATACIÓN DE SERVICIOS</v>
          </cell>
          <cell r="C161">
            <v>57916518</v>
          </cell>
          <cell r="D161">
            <v>-10475662.08</v>
          </cell>
          <cell r="E161">
            <v>47440855.920000002</v>
          </cell>
          <cell r="F161">
            <v>23303066.52</v>
          </cell>
          <cell r="G161">
            <v>24137789.399999999</v>
          </cell>
          <cell r="H161">
            <v>20595335.129999999</v>
          </cell>
          <cell r="I161">
            <v>18209797.260000002</v>
          </cell>
          <cell r="J161">
            <v>2385986</v>
          </cell>
          <cell r="K161">
            <v>2344686</v>
          </cell>
        </row>
        <row r="162">
          <cell r="A162" t="str">
            <v>2.2.8.5</v>
          </cell>
          <cell r="B162" t="str">
            <v>Fumigación, lavandería, limpieza e higiene</v>
          </cell>
          <cell r="C162">
            <v>6497255</v>
          </cell>
          <cell r="D162">
            <v>-1500000</v>
          </cell>
          <cell r="E162">
            <v>4997255</v>
          </cell>
          <cell r="F162">
            <v>3325577.6</v>
          </cell>
          <cell r="G162">
            <v>1671677.4</v>
          </cell>
          <cell r="H162">
            <v>680777.4</v>
          </cell>
          <cell r="I162">
            <v>680777.4</v>
          </cell>
          <cell r="J162">
            <v>65702.399999999994</v>
          </cell>
          <cell r="K162">
            <v>65702.399999999994</v>
          </cell>
        </row>
        <row r="163">
          <cell r="A163" t="str">
            <v>2.2.8.5.01</v>
          </cell>
          <cell r="B163" t="str">
            <v>Fumigación</v>
          </cell>
          <cell r="C163">
            <v>4788255</v>
          </cell>
          <cell r="D163">
            <v>-1500000</v>
          </cell>
          <cell r="E163">
            <v>3288255</v>
          </cell>
          <cell r="F163">
            <v>1707355</v>
          </cell>
          <cell r="G163">
            <v>1580900</v>
          </cell>
          <cell r="H163">
            <v>590000</v>
          </cell>
          <cell r="I163">
            <v>590000</v>
          </cell>
          <cell r="J163">
            <v>0</v>
          </cell>
          <cell r="K163">
            <v>0</v>
          </cell>
        </row>
        <row r="164">
          <cell r="A164" t="str">
            <v>2.2.8.5.02</v>
          </cell>
          <cell r="B164" t="str">
            <v>Lavandería</v>
          </cell>
          <cell r="C164">
            <v>200000</v>
          </cell>
          <cell r="D164">
            <v>0</v>
          </cell>
          <cell r="E164">
            <v>200000</v>
          </cell>
          <cell r="F164">
            <v>109222.6</v>
          </cell>
          <cell r="G164">
            <v>90777.4</v>
          </cell>
          <cell r="H164">
            <v>90777.4</v>
          </cell>
          <cell r="I164">
            <v>90777.4</v>
          </cell>
          <cell r="J164">
            <v>65702.399999999994</v>
          </cell>
          <cell r="K164">
            <v>65702.399999999994</v>
          </cell>
        </row>
        <row r="165">
          <cell r="A165" t="str">
            <v>2.2.8.5.03</v>
          </cell>
          <cell r="B165" t="str">
            <v>Limpieza e higiene</v>
          </cell>
          <cell r="C165">
            <v>1509000</v>
          </cell>
          <cell r="D165">
            <v>0</v>
          </cell>
          <cell r="E165">
            <v>1509000</v>
          </cell>
          <cell r="F165">
            <v>1509000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2.2.8.6</v>
          </cell>
          <cell r="B166" t="str">
            <v>Servicio de organización de eventos, festividades y actividades de entretenimiento</v>
          </cell>
          <cell r="C166">
            <v>39720795</v>
          </cell>
          <cell r="D166">
            <v>-7060782.0800000001</v>
          </cell>
          <cell r="E166">
            <v>32660012.920000002</v>
          </cell>
          <cell r="F166">
            <v>13925597.23</v>
          </cell>
          <cell r="G166">
            <v>18734415.690000001</v>
          </cell>
          <cell r="H166">
            <v>18532961.469999999</v>
          </cell>
          <cell r="I166">
            <v>16689423.6</v>
          </cell>
          <cell r="J166">
            <v>1784423.6</v>
          </cell>
          <cell r="K166">
            <v>1784423.6</v>
          </cell>
        </row>
        <row r="167">
          <cell r="A167" t="str">
            <v>2.2.8.6.01</v>
          </cell>
          <cell r="B167" t="str">
            <v>Eventos generales</v>
          </cell>
          <cell r="C167">
            <v>39710795</v>
          </cell>
          <cell r="D167">
            <v>-8455000</v>
          </cell>
          <cell r="E167">
            <v>31255795</v>
          </cell>
          <cell r="F167">
            <v>14153175</v>
          </cell>
          <cell r="G167">
            <v>17102620</v>
          </cell>
          <cell r="H167">
            <v>17063165.780000001</v>
          </cell>
          <cell r="I167">
            <v>16489423.6</v>
          </cell>
          <cell r="J167">
            <v>1784423.6</v>
          </cell>
          <cell r="K167">
            <v>1784423.6</v>
          </cell>
        </row>
        <row r="168">
          <cell r="A168" t="str">
            <v>2.2.8.6.02</v>
          </cell>
          <cell r="B168" t="str">
            <v>Festividades</v>
          </cell>
          <cell r="C168">
            <v>10000</v>
          </cell>
          <cell r="D168">
            <v>0</v>
          </cell>
          <cell r="E168">
            <v>10000</v>
          </cell>
          <cell r="F168">
            <v>10000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2.2.8.6.04</v>
          </cell>
          <cell r="B169" t="str">
            <v>Actuaciones artísticas</v>
          </cell>
          <cell r="C169">
            <v>0</v>
          </cell>
          <cell r="D169">
            <v>1394217.92</v>
          </cell>
          <cell r="E169">
            <v>1394217.92</v>
          </cell>
          <cell r="F169">
            <v>-237577.77</v>
          </cell>
          <cell r="G169">
            <v>1631795.69</v>
          </cell>
          <cell r="H169">
            <v>1469795.69</v>
          </cell>
          <cell r="I169">
            <v>200000</v>
          </cell>
          <cell r="J169">
            <v>0</v>
          </cell>
          <cell r="K169">
            <v>0</v>
          </cell>
        </row>
        <row r="170">
          <cell r="A170" t="str">
            <v>2.2.8.7</v>
          </cell>
          <cell r="B170" t="str">
            <v>Servicios Técnicos y Profesionales</v>
          </cell>
          <cell r="C170">
            <v>11698468</v>
          </cell>
          <cell r="D170">
            <v>-1932880</v>
          </cell>
          <cell r="E170">
            <v>9765588</v>
          </cell>
          <cell r="F170">
            <v>6051891.6900000004</v>
          </cell>
          <cell r="G170">
            <v>3713696.31</v>
          </cell>
          <cell r="H170">
            <v>1381596.26</v>
          </cell>
          <cell r="I170">
            <v>839596.26</v>
          </cell>
          <cell r="J170">
            <v>535860</v>
          </cell>
          <cell r="K170">
            <v>494560</v>
          </cell>
        </row>
        <row r="171">
          <cell r="A171" t="str">
            <v>2.2.8.7.01</v>
          </cell>
          <cell r="B171" t="str">
            <v>Servicios técnicos y profesionales</v>
          </cell>
          <cell r="C171">
            <v>0</v>
          </cell>
          <cell r="D171">
            <v>324640</v>
          </cell>
          <cell r="E171">
            <v>324640</v>
          </cell>
          <cell r="F171">
            <v>150000</v>
          </cell>
          <cell r="G171">
            <v>174640</v>
          </cell>
          <cell r="H171">
            <v>174640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2.2.8.7.02</v>
          </cell>
          <cell r="B172" t="str">
            <v>Servicios jurídicos</v>
          </cell>
          <cell r="C172">
            <v>10000</v>
          </cell>
          <cell r="D172">
            <v>1442480</v>
          </cell>
          <cell r="E172">
            <v>1452480</v>
          </cell>
          <cell r="F172">
            <v>446839.95</v>
          </cell>
          <cell r="G172">
            <v>1005640.05</v>
          </cell>
          <cell r="H172">
            <v>623540</v>
          </cell>
          <cell r="I172">
            <v>326180</v>
          </cell>
          <cell r="J172">
            <v>253700</v>
          </cell>
          <cell r="K172">
            <v>212400</v>
          </cell>
        </row>
        <row r="173">
          <cell r="A173" t="str">
            <v>2.2.8.7.04</v>
          </cell>
          <cell r="B173" t="str">
            <v>Servicios de capacitación</v>
          </cell>
          <cell r="C173">
            <v>1600000</v>
          </cell>
          <cell r="D173">
            <v>0</v>
          </cell>
          <cell r="E173">
            <v>1600000</v>
          </cell>
          <cell r="F173">
            <v>1600000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2.2.8.7.05</v>
          </cell>
          <cell r="B174" t="str">
            <v>Servicios de informática y sistemas computarizados</v>
          </cell>
          <cell r="C174">
            <v>1230000</v>
          </cell>
          <cell r="D174">
            <v>0</v>
          </cell>
          <cell r="E174">
            <v>1230000</v>
          </cell>
          <cell r="F174">
            <v>1134035.6200000001</v>
          </cell>
          <cell r="G174">
            <v>95964.38</v>
          </cell>
          <cell r="H174">
            <v>95964.38</v>
          </cell>
          <cell r="I174">
            <v>95964.38</v>
          </cell>
          <cell r="J174">
            <v>0</v>
          </cell>
          <cell r="K174">
            <v>0</v>
          </cell>
        </row>
        <row r="175">
          <cell r="A175" t="str">
            <v>2.2.8.7.06</v>
          </cell>
          <cell r="B175" t="str">
            <v>Otros servicios técnicos profesionales</v>
          </cell>
          <cell r="C175">
            <v>8858468</v>
          </cell>
          <cell r="D175">
            <v>-3700000</v>
          </cell>
          <cell r="E175">
            <v>5158468</v>
          </cell>
          <cell r="F175">
            <v>2721016.12</v>
          </cell>
          <cell r="G175">
            <v>2437451.88</v>
          </cell>
          <cell r="H175">
            <v>487451.88</v>
          </cell>
          <cell r="I175">
            <v>417451.88</v>
          </cell>
          <cell r="J175">
            <v>282160</v>
          </cell>
          <cell r="K175">
            <v>282160</v>
          </cell>
        </row>
        <row r="176">
          <cell r="A176" t="str">
            <v>2.2.2.2.9</v>
          </cell>
          <cell r="C176">
            <v>42350000</v>
          </cell>
          <cell r="D176">
            <v>-3631194</v>
          </cell>
          <cell r="E176">
            <v>38718806</v>
          </cell>
          <cell r="F176">
            <v>11037844.09</v>
          </cell>
          <cell r="G176">
            <v>27680961.91</v>
          </cell>
          <cell r="H176">
            <v>8493398.1600000001</v>
          </cell>
          <cell r="I176">
            <v>3272733.02</v>
          </cell>
          <cell r="J176">
            <v>2794920.69</v>
          </cell>
          <cell r="K176">
            <v>2794920.69</v>
          </cell>
        </row>
        <row r="177">
          <cell r="A177">
            <v>2.2000000000000002</v>
          </cell>
          <cell r="B177" t="str">
            <v>CONTRATACIÓN DE SERVICIOS</v>
          </cell>
          <cell r="C177">
            <v>42350000</v>
          </cell>
          <cell r="D177">
            <v>-3631194</v>
          </cell>
          <cell r="E177">
            <v>38718806</v>
          </cell>
          <cell r="F177">
            <v>11037844.09</v>
          </cell>
          <cell r="G177">
            <v>27680961.91</v>
          </cell>
          <cell r="H177">
            <v>8493398.1600000001</v>
          </cell>
          <cell r="I177">
            <v>3272733.02</v>
          </cell>
          <cell r="J177">
            <v>2794920.69</v>
          </cell>
          <cell r="K177">
            <v>2794920.69</v>
          </cell>
        </row>
        <row r="178">
          <cell r="A178" t="str">
            <v>2.2.9</v>
          </cell>
          <cell r="B178" t="str">
            <v>OTRAS CONTRATACIONES DE SERVICIOS</v>
          </cell>
          <cell r="C178">
            <v>42350000</v>
          </cell>
          <cell r="D178">
            <v>-3631194</v>
          </cell>
          <cell r="E178">
            <v>38718806</v>
          </cell>
          <cell r="F178">
            <v>11037844.09</v>
          </cell>
          <cell r="G178">
            <v>27680961.91</v>
          </cell>
          <cell r="H178">
            <v>8493398.1600000001</v>
          </cell>
          <cell r="I178">
            <v>3272733.02</v>
          </cell>
          <cell r="J178">
            <v>2794920.69</v>
          </cell>
          <cell r="K178">
            <v>2794920.69</v>
          </cell>
        </row>
        <row r="179">
          <cell r="A179" t="str">
            <v>2.2.9.1</v>
          </cell>
          <cell r="B179" t="str">
            <v>Otras contrataciones de servicios</v>
          </cell>
          <cell r="C179">
            <v>1100000</v>
          </cell>
          <cell r="D179">
            <v>308806</v>
          </cell>
          <cell r="E179">
            <v>1408806</v>
          </cell>
          <cell r="F179">
            <v>458187.84</v>
          </cell>
          <cell r="G179">
            <v>950618.16</v>
          </cell>
          <cell r="H179">
            <v>786618.16</v>
          </cell>
          <cell r="I179">
            <v>786618.16</v>
          </cell>
          <cell r="J179">
            <v>308805.83</v>
          </cell>
          <cell r="K179">
            <v>308805.83</v>
          </cell>
        </row>
        <row r="180">
          <cell r="A180" t="str">
            <v>2.2.9.1.01</v>
          </cell>
          <cell r="B180" t="str">
            <v>Otras contrataciones de servicios</v>
          </cell>
          <cell r="C180">
            <v>1100000</v>
          </cell>
          <cell r="D180">
            <v>308806</v>
          </cell>
          <cell r="E180">
            <v>1408806</v>
          </cell>
          <cell r="F180">
            <v>458187.84</v>
          </cell>
          <cell r="G180">
            <v>950618.16</v>
          </cell>
          <cell r="H180">
            <v>786618.16</v>
          </cell>
          <cell r="I180">
            <v>786618.16</v>
          </cell>
          <cell r="J180">
            <v>308805.83</v>
          </cell>
          <cell r="K180">
            <v>308805.83</v>
          </cell>
        </row>
        <row r="181">
          <cell r="A181" t="str">
            <v>2.2.9.2</v>
          </cell>
          <cell r="B181" t="str">
            <v>Servicios de alimentación</v>
          </cell>
          <cell r="C181">
            <v>41250000</v>
          </cell>
          <cell r="D181">
            <v>-3940000</v>
          </cell>
          <cell r="E181">
            <v>37310000</v>
          </cell>
          <cell r="F181">
            <v>10579656.25</v>
          </cell>
          <cell r="G181">
            <v>26730343.75</v>
          </cell>
          <cell r="H181">
            <v>7706780</v>
          </cell>
          <cell r="I181">
            <v>2486114.86</v>
          </cell>
          <cell r="J181">
            <v>2486114.86</v>
          </cell>
          <cell r="K181">
            <v>2486114.86</v>
          </cell>
        </row>
        <row r="182">
          <cell r="A182" t="str">
            <v>2.2.9.2.01</v>
          </cell>
          <cell r="B182" t="str">
            <v>Servicios de alimentación</v>
          </cell>
          <cell r="C182">
            <v>21350000</v>
          </cell>
          <cell r="D182">
            <v>-1940000</v>
          </cell>
          <cell r="E182">
            <v>19410000</v>
          </cell>
          <cell r="F182">
            <v>2667931.25</v>
          </cell>
          <cell r="G182">
            <v>16742068.75</v>
          </cell>
          <cell r="H182">
            <v>6973505</v>
          </cell>
          <cell r="I182">
            <v>2278470.2599999998</v>
          </cell>
          <cell r="J182">
            <v>2278470.2599999998</v>
          </cell>
          <cell r="K182">
            <v>2278470.2599999998</v>
          </cell>
        </row>
        <row r="183">
          <cell r="A183" t="str">
            <v>2.2.9.2.03</v>
          </cell>
          <cell r="B183" t="str">
            <v>Servicios de Catering</v>
          </cell>
          <cell r="C183">
            <v>19900000</v>
          </cell>
          <cell r="D183">
            <v>-2000000</v>
          </cell>
          <cell r="E183">
            <v>17900000</v>
          </cell>
          <cell r="F183">
            <v>7911725</v>
          </cell>
          <cell r="G183">
            <v>9988275</v>
          </cell>
          <cell r="H183">
            <v>733275</v>
          </cell>
          <cell r="I183">
            <v>207644.6</v>
          </cell>
          <cell r="J183">
            <v>207644.6</v>
          </cell>
          <cell r="K183">
            <v>207644.6</v>
          </cell>
        </row>
        <row r="184">
          <cell r="A184" t="str">
            <v>2.3.2.3.1</v>
          </cell>
          <cell r="C184">
            <v>5570000</v>
          </cell>
          <cell r="D184">
            <v>725000</v>
          </cell>
          <cell r="E184">
            <v>6295000</v>
          </cell>
          <cell r="F184">
            <v>2875023.1</v>
          </cell>
          <cell r="G184">
            <v>3419976.9</v>
          </cell>
          <cell r="H184">
            <v>2013924.9</v>
          </cell>
          <cell r="I184">
            <v>1282138.99</v>
          </cell>
          <cell r="J184">
            <v>158415</v>
          </cell>
          <cell r="K184">
            <v>104815</v>
          </cell>
        </row>
        <row r="185">
          <cell r="A185">
            <v>2.2999999999999998</v>
          </cell>
          <cell r="B185" t="str">
            <v>MATERIALES Y SUMINISTROS</v>
          </cell>
          <cell r="C185">
            <v>5570000</v>
          </cell>
          <cell r="D185">
            <v>725000</v>
          </cell>
          <cell r="E185">
            <v>6295000</v>
          </cell>
          <cell r="F185">
            <v>2875023.1</v>
          </cell>
          <cell r="G185">
            <v>3419976.9</v>
          </cell>
          <cell r="H185">
            <v>2013924.9</v>
          </cell>
          <cell r="I185">
            <v>1282138.99</v>
          </cell>
          <cell r="J185">
            <v>158415</v>
          </cell>
          <cell r="K185">
            <v>104815</v>
          </cell>
        </row>
        <row r="186">
          <cell r="A186" t="str">
            <v>2.3.1</v>
          </cell>
          <cell r="B186" t="str">
            <v>ALIMENTOS Y PRODUCTOS AGROFORESTALES</v>
          </cell>
          <cell r="C186">
            <v>5570000</v>
          </cell>
          <cell r="D186">
            <v>725000</v>
          </cell>
          <cell r="E186">
            <v>6295000</v>
          </cell>
          <cell r="F186">
            <v>2875023.1</v>
          </cell>
          <cell r="G186">
            <v>3419976.9</v>
          </cell>
          <cell r="H186">
            <v>2013924.9</v>
          </cell>
          <cell r="I186">
            <v>1282138.99</v>
          </cell>
          <cell r="J186">
            <v>158415</v>
          </cell>
          <cell r="K186">
            <v>104815</v>
          </cell>
        </row>
        <row r="187">
          <cell r="A187" t="str">
            <v>2.3.1.1</v>
          </cell>
          <cell r="B187" t="str">
            <v>Alimentos y bebidas para personas</v>
          </cell>
          <cell r="C187">
            <v>4030000</v>
          </cell>
          <cell r="D187">
            <v>-1100000</v>
          </cell>
          <cell r="E187">
            <v>2930000</v>
          </cell>
          <cell r="F187">
            <v>1429133</v>
          </cell>
          <cell r="G187">
            <v>1500867</v>
          </cell>
          <cell r="H187">
            <v>104815</v>
          </cell>
          <cell r="I187">
            <v>104815</v>
          </cell>
          <cell r="J187">
            <v>104815</v>
          </cell>
          <cell r="K187">
            <v>104815</v>
          </cell>
        </row>
        <row r="188">
          <cell r="A188" t="str">
            <v>2.3.1.1.01</v>
          </cell>
          <cell r="B188" t="str">
            <v>Alimentos y bebidas para personas</v>
          </cell>
          <cell r="C188">
            <v>4030000</v>
          </cell>
          <cell r="D188">
            <v>-1100000</v>
          </cell>
          <cell r="E188">
            <v>2930000</v>
          </cell>
          <cell r="F188">
            <v>1429133</v>
          </cell>
          <cell r="G188">
            <v>1500867</v>
          </cell>
          <cell r="H188">
            <v>104815</v>
          </cell>
          <cell r="I188">
            <v>104815</v>
          </cell>
          <cell r="J188">
            <v>104815</v>
          </cell>
          <cell r="K188">
            <v>104815</v>
          </cell>
        </row>
        <row r="189">
          <cell r="A189" t="str">
            <v>2.3.1.3</v>
          </cell>
          <cell r="B189" t="str">
            <v>Productos agroforestales y pecuarios</v>
          </cell>
          <cell r="C189">
            <v>1230000</v>
          </cell>
          <cell r="D189">
            <v>150000</v>
          </cell>
          <cell r="E189">
            <v>1380000</v>
          </cell>
          <cell r="F189">
            <v>1242020</v>
          </cell>
          <cell r="G189">
            <v>137980</v>
          </cell>
          <cell r="H189">
            <v>137980</v>
          </cell>
          <cell r="I189">
            <v>124999.99</v>
          </cell>
          <cell r="J189">
            <v>53600</v>
          </cell>
          <cell r="K189">
            <v>0</v>
          </cell>
        </row>
        <row r="190">
          <cell r="A190" t="str">
            <v>2.3.1.3.03</v>
          </cell>
          <cell r="B190" t="str">
            <v>Productos forestales</v>
          </cell>
          <cell r="C190">
            <v>1230000</v>
          </cell>
          <cell r="D190">
            <v>150000</v>
          </cell>
          <cell r="E190">
            <v>1380000</v>
          </cell>
          <cell r="F190">
            <v>1242020</v>
          </cell>
          <cell r="G190">
            <v>137980</v>
          </cell>
          <cell r="H190">
            <v>137980</v>
          </cell>
          <cell r="I190">
            <v>124999.99</v>
          </cell>
          <cell r="J190">
            <v>53600</v>
          </cell>
          <cell r="K190">
            <v>0</v>
          </cell>
        </row>
        <row r="191">
          <cell r="A191" t="str">
            <v>2.3.1.4</v>
          </cell>
          <cell r="B191" t="str">
            <v>Madera, corcho y sus manufacturas</v>
          </cell>
          <cell r="C191">
            <v>310000</v>
          </cell>
          <cell r="D191">
            <v>1675000</v>
          </cell>
          <cell r="E191">
            <v>1985000</v>
          </cell>
          <cell r="F191">
            <v>203870.1</v>
          </cell>
          <cell r="G191">
            <v>1781129.9</v>
          </cell>
          <cell r="H191">
            <v>1771129.9</v>
          </cell>
          <cell r="I191">
            <v>1052324</v>
          </cell>
          <cell r="J191">
            <v>0</v>
          </cell>
          <cell r="K191">
            <v>0</v>
          </cell>
        </row>
        <row r="192">
          <cell r="A192" t="str">
            <v>2.3.1.4.01</v>
          </cell>
          <cell r="B192" t="str">
            <v>Madera, corcho y sus manufacturas</v>
          </cell>
          <cell r="C192">
            <v>310000</v>
          </cell>
          <cell r="D192">
            <v>1675000</v>
          </cell>
          <cell r="E192">
            <v>1985000</v>
          </cell>
          <cell r="F192">
            <v>203870.1</v>
          </cell>
          <cell r="G192">
            <v>1781129.9</v>
          </cell>
          <cell r="H192">
            <v>1771129.9</v>
          </cell>
          <cell r="I192">
            <v>1052324</v>
          </cell>
          <cell r="J192">
            <v>0</v>
          </cell>
          <cell r="K192">
            <v>0</v>
          </cell>
        </row>
        <row r="193">
          <cell r="A193" t="str">
            <v>2.3.2.3.2</v>
          </cell>
          <cell r="C193">
            <v>7733000</v>
          </cell>
          <cell r="D193">
            <v>-3358600.94</v>
          </cell>
          <cell r="E193">
            <v>4374399.0599999996</v>
          </cell>
          <cell r="F193">
            <v>2903969.25</v>
          </cell>
          <cell r="G193">
            <v>1470429.81</v>
          </cell>
          <cell r="H193">
            <v>780929.81</v>
          </cell>
          <cell r="I193">
            <v>416014.81</v>
          </cell>
          <cell r="J193">
            <v>298209.59999999998</v>
          </cell>
          <cell r="K193">
            <v>298209.59999999998</v>
          </cell>
        </row>
        <row r="194">
          <cell r="A194">
            <v>2.2999999999999998</v>
          </cell>
          <cell r="B194" t="str">
            <v>MATERIALES Y SUMINISTROS</v>
          </cell>
          <cell r="C194">
            <v>7733000</v>
          </cell>
          <cell r="D194">
            <v>-3358600.94</v>
          </cell>
          <cell r="E194">
            <v>4374399.0599999996</v>
          </cell>
          <cell r="F194">
            <v>2903969.25</v>
          </cell>
          <cell r="G194">
            <v>1470429.81</v>
          </cell>
          <cell r="H194">
            <v>780929.81</v>
          </cell>
          <cell r="I194">
            <v>416014.81</v>
          </cell>
          <cell r="J194">
            <v>298209.59999999998</v>
          </cell>
          <cell r="K194">
            <v>298209.59999999998</v>
          </cell>
        </row>
        <row r="195">
          <cell r="A195" t="str">
            <v>2.3.2</v>
          </cell>
          <cell r="B195" t="str">
            <v>TEXTILES Y VESTUARIOS</v>
          </cell>
          <cell r="C195">
            <v>7733000</v>
          </cell>
          <cell r="D195">
            <v>-3358600.94</v>
          </cell>
          <cell r="E195">
            <v>4374399.0599999996</v>
          </cell>
          <cell r="F195">
            <v>2903969.25</v>
          </cell>
          <cell r="G195">
            <v>1470429.81</v>
          </cell>
          <cell r="H195">
            <v>780929.81</v>
          </cell>
          <cell r="I195">
            <v>416014.81</v>
          </cell>
          <cell r="J195">
            <v>298209.59999999998</v>
          </cell>
          <cell r="K195">
            <v>298209.59999999998</v>
          </cell>
        </row>
        <row r="196">
          <cell r="A196" t="str">
            <v>2.3.2.1</v>
          </cell>
          <cell r="B196" t="str">
            <v>Hilados, fibras, telas y útiles de costura</v>
          </cell>
          <cell r="C196">
            <v>208000</v>
          </cell>
          <cell r="D196">
            <v>0</v>
          </cell>
          <cell r="E196">
            <v>208000</v>
          </cell>
          <cell r="F196">
            <v>203693</v>
          </cell>
          <cell r="G196">
            <v>4307</v>
          </cell>
          <cell r="H196">
            <v>4307</v>
          </cell>
          <cell r="I196">
            <v>4307</v>
          </cell>
          <cell r="J196">
            <v>4307</v>
          </cell>
          <cell r="K196">
            <v>4307</v>
          </cell>
        </row>
        <row r="197">
          <cell r="A197" t="str">
            <v>2.3.2.1.01</v>
          </cell>
          <cell r="B197" t="str">
            <v>Hilados, fibras, telas y útiles de costura</v>
          </cell>
          <cell r="C197">
            <v>208000</v>
          </cell>
          <cell r="D197">
            <v>0</v>
          </cell>
          <cell r="E197">
            <v>208000</v>
          </cell>
          <cell r="F197">
            <v>203693</v>
          </cell>
          <cell r="G197">
            <v>4307</v>
          </cell>
          <cell r="H197">
            <v>4307</v>
          </cell>
          <cell r="I197">
            <v>4307</v>
          </cell>
          <cell r="J197">
            <v>4307</v>
          </cell>
          <cell r="K197">
            <v>4307</v>
          </cell>
        </row>
        <row r="198">
          <cell r="A198" t="str">
            <v>2.3.2.2</v>
          </cell>
          <cell r="B198" t="str">
            <v>Acabados textiles</v>
          </cell>
          <cell r="C198">
            <v>3475000</v>
          </cell>
          <cell r="D198">
            <v>-2353400.94</v>
          </cell>
          <cell r="E198">
            <v>1121599.06</v>
          </cell>
          <cell r="F198">
            <v>322359.06</v>
          </cell>
          <cell r="G198">
            <v>799240</v>
          </cell>
          <cell r="H198">
            <v>109740</v>
          </cell>
          <cell r="I198">
            <v>109740</v>
          </cell>
          <cell r="J198">
            <v>109740</v>
          </cell>
          <cell r="K198">
            <v>109740</v>
          </cell>
        </row>
        <row r="199">
          <cell r="A199" t="str">
            <v>2.3.2.2.01</v>
          </cell>
          <cell r="B199" t="str">
            <v>Acabados textiles</v>
          </cell>
          <cell r="C199">
            <v>3475000</v>
          </cell>
          <cell r="D199">
            <v>-2353400.94</v>
          </cell>
          <cell r="E199">
            <v>1121599.06</v>
          </cell>
          <cell r="F199">
            <v>322359.06</v>
          </cell>
          <cell r="G199">
            <v>799240</v>
          </cell>
          <cell r="H199">
            <v>109740</v>
          </cell>
          <cell r="I199">
            <v>109740</v>
          </cell>
          <cell r="J199">
            <v>109740</v>
          </cell>
          <cell r="K199">
            <v>109740</v>
          </cell>
        </row>
        <row r="200">
          <cell r="A200" t="str">
            <v>2.3.2.3</v>
          </cell>
          <cell r="B200" t="str">
            <v>Prendas y accesorios de vestir</v>
          </cell>
          <cell r="C200">
            <v>4050000</v>
          </cell>
          <cell r="D200">
            <v>-1005200</v>
          </cell>
          <cell r="E200">
            <v>3044800</v>
          </cell>
          <cell r="F200">
            <v>2377917.19</v>
          </cell>
          <cell r="G200">
            <v>666882.81000000006</v>
          </cell>
          <cell r="H200">
            <v>666882.81000000006</v>
          </cell>
          <cell r="I200">
            <v>301967.81</v>
          </cell>
          <cell r="J200">
            <v>184162.6</v>
          </cell>
          <cell r="K200">
            <v>184162.6</v>
          </cell>
        </row>
        <row r="201">
          <cell r="A201" t="str">
            <v>2.3.2.3.01</v>
          </cell>
          <cell r="B201" t="str">
            <v>Prendas y accesorios de vestir</v>
          </cell>
          <cell r="C201">
            <v>4050000</v>
          </cell>
          <cell r="D201">
            <v>-1005200</v>
          </cell>
          <cell r="E201">
            <v>3044800</v>
          </cell>
          <cell r="F201">
            <v>2377917.19</v>
          </cell>
          <cell r="G201">
            <v>666882.81000000006</v>
          </cell>
          <cell r="H201">
            <v>666882.81000000006</v>
          </cell>
          <cell r="I201">
            <v>301967.81</v>
          </cell>
          <cell r="J201">
            <v>184162.6</v>
          </cell>
          <cell r="K201">
            <v>184162.6</v>
          </cell>
        </row>
        <row r="202">
          <cell r="A202" t="str">
            <v>Ref CCP Concepto.Ref CCP Cuenta</v>
          </cell>
          <cell r="C202" t="str">
            <v>Presupuesto Inicial</v>
          </cell>
        </row>
        <row r="205">
          <cell r="A205" t="str">
            <v>Total General</v>
          </cell>
          <cell r="C205">
            <v>3017699205</v>
          </cell>
          <cell r="D205">
            <v>42758103.539999999</v>
          </cell>
          <cell r="E205">
            <v>3060457308.54</v>
          </cell>
          <cell r="F205">
            <v>1661624487.26</v>
          </cell>
          <cell r="G205">
            <v>1398832821.28</v>
          </cell>
          <cell r="H205">
            <v>1301876500.49</v>
          </cell>
          <cell r="I205">
            <v>1259413376.8399999</v>
          </cell>
          <cell r="J205">
            <v>1166557948.0699999</v>
          </cell>
          <cell r="K205">
            <v>1164607097.52</v>
          </cell>
        </row>
        <row r="206">
          <cell r="A206" t="str">
            <v>2.3.2.3.3</v>
          </cell>
          <cell r="C206">
            <v>7655000</v>
          </cell>
          <cell r="D206">
            <v>-350000</v>
          </cell>
          <cell r="E206">
            <v>7305000</v>
          </cell>
          <cell r="F206">
            <v>5832465.4400000004</v>
          </cell>
          <cell r="G206">
            <v>1472534.56</v>
          </cell>
          <cell r="H206">
            <v>1422361.56</v>
          </cell>
          <cell r="I206">
            <v>887363.72</v>
          </cell>
          <cell r="J206">
            <v>172873.72</v>
          </cell>
          <cell r="K206">
            <v>172873.72</v>
          </cell>
        </row>
        <row r="207">
          <cell r="A207">
            <v>2.2999999999999998</v>
          </cell>
          <cell r="B207" t="str">
            <v>MATERIALES Y SUMINISTROS</v>
          </cell>
          <cell r="C207">
            <v>7655000</v>
          </cell>
          <cell r="D207">
            <v>-350000</v>
          </cell>
          <cell r="E207">
            <v>7305000</v>
          </cell>
          <cell r="F207">
            <v>5832465.4400000004</v>
          </cell>
          <cell r="G207">
            <v>1472534.56</v>
          </cell>
          <cell r="H207">
            <v>1422361.56</v>
          </cell>
          <cell r="I207">
            <v>887363.72</v>
          </cell>
          <cell r="J207">
            <v>172873.72</v>
          </cell>
          <cell r="K207">
            <v>172873.72</v>
          </cell>
        </row>
        <row r="208">
          <cell r="A208" t="str">
            <v>2.3.3</v>
          </cell>
          <cell r="B208" t="str">
            <v>PAPEL, CARTÓN E IMPRESOS</v>
          </cell>
          <cell r="C208">
            <v>7655000</v>
          </cell>
          <cell r="D208">
            <v>-350000</v>
          </cell>
          <cell r="E208">
            <v>7305000</v>
          </cell>
          <cell r="F208">
            <v>5832465.4400000004</v>
          </cell>
          <cell r="G208">
            <v>1472534.56</v>
          </cell>
          <cell r="H208">
            <v>1422361.56</v>
          </cell>
          <cell r="I208">
            <v>887363.72</v>
          </cell>
          <cell r="J208">
            <v>172873.72</v>
          </cell>
          <cell r="K208">
            <v>172873.72</v>
          </cell>
        </row>
        <row r="209">
          <cell r="A209" t="str">
            <v>2.3.3.1</v>
          </cell>
          <cell r="B209" t="str">
            <v>Papel de escritorio</v>
          </cell>
          <cell r="C209">
            <v>1065000</v>
          </cell>
          <cell r="D209">
            <v>-25000</v>
          </cell>
          <cell r="E209">
            <v>1040000</v>
          </cell>
          <cell r="F209">
            <v>1028096.16</v>
          </cell>
          <cell r="G209">
            <v>11903.84</v>
          </cell>
          <cell r="H209">
            <v>11903.84</v>
          </cell>
          <cell r="I209">
            <v>11903.84</v>
          </cell>
          <cell r="J209">
            <v>11903.84</v>
          </cell>
          <cell r="K209">
            <v>11903.84</v>
          </cell>
        </row>
        <row r="210">
          <cell r="A210" t="str">
            <v>2.3.3.1.01</v>
          </cell>
          <cell r="B210" t="str">
            <v>Papel de escritorio</v>
          </cell>
          <cell r="C210">
            <v>1065000</v>
          </cell>
          <cell r="D210">
            <v>-25000</v>
          </cell>
          <cell r="E210">
            <v>1040000</v>
          </cell>
          <cell r="F210">
            <v>1028096.16</v>
          </cell>
          <cell r="G210">
            <v>11903.84</v>
          </cell>
          <cell r="H210">
            <v>11903.84</v>
          </cell>
          <cell r="I210">
            <v>11903.84</v>
          </cell>
          <cell r="J210">
            <v>11903.84</v>
          </cell>
          <cell r="K210">
            <v>11903.84</v>
          </cell>
        </row>
        <row r="211">
          <cell r="A211" t="str">
            <v>2.3.3.2</v>
          </cell>
          <cell r="B211" t="str">
            <v>Papel y cartón</v>
          </cell>
          <cell r="C211">
            <v>3025000</v>
          </cell>
          <cell r="D211">
            <v>200000</v>
          </cell>
          <cell r="E211">
            <v>3225000</v>
          </cell>
          <cell r="F211">
            <v>1779294.28</v>
          </cell>
          <cell r="G211">
            <v>1445705.72</v>
          </cell>
          <cell r="H211">
            <v>1410457.72</v>
          </cell>
          <cell r="I211">
            <v>875459.88</v>
          </cell>
          <cell r="J211">
            <v>160969.88</v>
          </cell>
          <cell r="K211">
            <v>160969.88</v>
          </cell>
        </row>
        <row r="212">
          <cell r="A212" t="str">
            <v>2.3.3.2.01</v>
          </cell>
          <cell r="B212" t="str">
            <v>Papel y cartón</v>
          </cell>
          <cell r="C212">
            <v>3025000</v>
          </cell>
          <cell r="D212">
            <v>200000</v>
          </cell>
          <cell r="E212">
            <v>3225000</v>
          </cell>
          <cell r="F212">
            <v>1779294.28</v>
          </cell>
          <cell r="G212">
            <v>1445705.72</v>
          </cell>
          <cell r="H212">
            <v>1410457.72</v>
          </cell>
          <cell r="I212">
            <v>875459.88</v>
          </cell>
          <cell r="J212">
            <v>160969.88</v>
          </cell>
          <cell r="K212">
            <v>160969.88</v>
          </cell>
        </row>
        <row r="213">
          <cell r="A213" t="str">
            <v>2.3.3.3</v>
          </cell>
          <cell r="B213" t="str">
            <v>Productos de artes gráficas</v>
          </cell>
          <cell r="C213">
            <v>2410000</v>
          </cell>
          <cell r="D213">
            <v>-500000</v>
          </cell>
          <cell r="E213">
            <v>1910000</v>
          </cell>
          <cell r="F213">
            <v>1910000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2.3.3.3.01</v>
          </cell>
          <cell r="B214" t="str">
            <v>Productos de artes gráficas</v>
          </cell>
          <cell r="C214">
            <v>2410000</v>
          </cell>
          <cell r="D214">
            <v>-500000</v>
          </cell>
          <cell r="E214">
            <v>1910000</v>
          </cell>
          <cell r="F214">
            <v>1910000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2.3.3.4</v>
          </cell>
          <cell r="B215" t="str">
            <v>Libros, revistas y periódicos</v>
          </cell>
          <cell r="C215">
            <v>155000</v>
          </cell>
          <cell r="D215">
            <v>-25000</v>
          </cell>
          <cell r="E215">
            <v>130000</v>
          </cell>
          <cell r="F215">
            <v>115075</v>
          </cell>
          <cell r="G215">
            <v>14925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2.3.3.4.01</v>
          </cell>
          <cell r="B216" t="str">
            <v>Libros, revistas y periódicos</v>
          </cell>
          <cell r="C216">
            <v>155000</v>
          </cell>
          <cell r="D216">
            <v>-25000</v>
          </cell>
          <cell r="E216">
            <v>130000</v>
          </cell>
          <cell r="F216">
            <v>115075</v>
          </cell>
          <cell r="G216">
            <v>14925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 t="str">
            <v>2.3.3.5</v>
          </cell>
          <cell r="B217" t="str">
            <v>Textos de enseñanza</v>
          </cell>
          <cell r="C217">
            <v>1000000</v>
          </cell>
          <cell r="D217">
            <v>0</v>
          </cell>
          <cell r="E217">
            <v>1000000</v>
          </cell>
          <cell r="F217">
            <v>1000000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2.3.3.5.01</v>
          </cell>
          <cell r="B218" t="str">
            <v>Textos de enseñanza</v>
          </cell>
          <cell r="C218">
            <v>1000000</v>
          </cell>
          <cell r="D218">
            <v>0</v>
          </cell>
          <cell r="E218">
            <v>1000000</v>
          </cell>
          <cell r="F218">
            <v>1000000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2.3.2.3.5</v>
          </cell>
          <cell r="C219">
            <v>1160000</v>
          </cell>
          <cell r="D219">
            <v>-385600</v>
          </cell>
          <cell r="E219">
            <v>774400</v>
          </cell>
          <cell r="F219">
            <v>516752.5</v>
          </cell>
          <cell r="G219">
            <v>257647.5</v>
          </cell>
          <cell r="H219">
            <v>147.5</v>
          </cell>
          <cell r="I219">
            <v>147.5</v>
          </cell>
          <cell r="J219">
            <v>147.5</v>
          </cell>
          <cell r="K219">
            <v>147.5</v>
          </cell>
        </row>
        <row r="220">
          <cell r="A220">
            <v>2.2999999999999998</v>
          </cell>
          <cell r="B220" t="str">
            <v>MATERIALES Y SUMINISTROS</v>
          </cell>
          <cell r="C220">
            <v>1160000</v>
          </cell>
          <cell r="D220">
            <v>-385600</v>
          </cell>
          <cell r="E220">
            <v>774400</v>
          </cell>
          <cell r="F220">
            <v>516752.5</v>
          </cell>
          <cell r="G220">
            <v>257647.5</v>
          </cell>
          <cell r="H220">
            <v>147.5</v>
          </cell>
          <cell r="I220">
            <v>147.5</v>
          </cell>
          <cell r="J220">
            <v>147.5</v>
          </cell>
          <cell r="K220">
            <v>147.5</v>
          </cell>
        </row>
        <row r="221">
          <cell r="A221" t="str">
            <v>2.3.5</v>
          </cell>
          <cell r="B221" t="str">
            <v>CUERO, CAUCHO Y PLÁSTICO</v>
          </cell>
          <cell r="C221">
            <v>1160000</v>
          </cell>
          <cell r="D221">
            <v>-385600</v>
          </cell>
          <cell r="E221">
            <v>774400</v>
          </cell>
          <cell r="F221">
            <v>516752.5</v>
          </cell>
          <cell r="G221">
            <v>257647.5</v>
          </cell>
          <cell r="H221">
            <v>147.5</v>
          </cell>
          <cell r="I221">
            <v>147.5</v>
          </cell>
          <cell r="J221">
            <v>147.5</v>
          </cell>
          <cell r="K221">
            <v>147.5</v>
          </cell>
        </row>
        <row r="222">
          <cell r="A222" t="str">
            <v>2.3.5.3</v>
          </cell>
          <cell r="B222" t="str">
            <v>Llantas y neumáticos</v>
          </cell>
          <cell r="C222">
            <v>650000</v>
          </cell>
          <cell r="D222">
            <v>0</v>
          </cell>
          <cell r="E222">
            <v>650000</v>
          </cell>
          <cell r="F222">
            <v>650000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2.3.5.3.01</v>
          </cell>
          <cell r="B223" t="str">
            <v>Llantas y neumáticos</v>
          </cell>
          <cell r="C223">
            <v>650000</v>
          </cell>
          <cell r="D223">
            <v>0</v>
          </cell>
          <cell r="E223">
            <v>650000</v>
          </cell>
          <cell r="F223">
            <v>650000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2.3.5.4</v>
          </cell>
          <cell r="B224" t="str">
            <v>Artículos de caucho</v>
          </cell>
          <cell r="C224">
            <v>5000</v>
          </cell>
          <cell r="D224">
            <v>0</v>
          </cell>
          <cell r="E224">
            <v>5000</v>
          </cell>
          <cell r="F224">
            <v>5000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2.3.5.4.01</v>
          </cell>
          <cell r="B225" t="str">
            <v>Artículos de caucho</v>
          </cell>
          <cell r="C225">
            <v>5000</v>
          </cell>
          <cell r="D225">
            <v>0</v>
          </cell>
          <cell r="E225">
            <v>5000</v>
          </cell>
          <cell r="F225">
            <v>5000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2.3.5.5</v>
          </cell>
          <cell r="B226" t="str">
            <v>Plástico</v>
          </cell>
          <cell r="C226">
            <v>505000</v>
          </cell>
          <cell r="D226">
            <v>-385600</v>
          </cell>
          <cell r="E226">
            <v>119400</v>
          </cell>
          <cell r="F226">
            <v>-138247.5</v>
          </cell>
          <cell r="G226">
            <v>257647.5</v>
          </cell>
          <cell r="H226">
            <v>147.5</v>
          </cell>
          <cell r="I226">
            <v>147.5</v>
          </cell>
          <cell r="J226">
            <v>147.5</v>
          </cell>
          <cell r="K226">
            <v>147.5</v>
          </cell>
        </row>
        <row r="227">
          <cell r="A227" t="str">
            <v>2.3.5.5.01</v>
          </cell>
          <cell r="B227" t="str">
            <v>Plástico</v>
          </cell>
          <cell r="C227">
            <v>505000</v>
          </cell>
          <cell r="D227">
            <v>-385600</v>
          </cell>
          <cell r="E227">
            <v>119400</v>
          </cell>
          <cell r="F227">
            <v>-138247.5</v>
          </cell>
          <cell r="G227">
            <v>257647.5</v>
          </cell>
          <cell r="H227">
            <v>147.5</v>
          </cell>
          <cell r="I227">
            <v>147.5</v>
          </cell>
          <cell r="J227">
            <v>147.5</v>
          </cell>
          <cell r="K227">
            <v>147.5</v>
          </cell>
        </row>
        <row r="228">
          <cell r="A228" t="str">
            <v>2.3.2.3.6</v>
          </cell>
          <cell r="C228">
            <v>5505121</v>
          </cell>
          <cell r="D228">
            <v>1198956</v>
          </cell>
          <cell r="E228">
            <v>6704077</v>
          </cell>
          <cell r="F228">
            <v>1874791.48</v>
          </cell>
          <cell r="G228">
            <v>4829285.5199999996</v>
          </cell>
          <cell r="H228">
            <v>4760774.0199999996</v>
          </cell>
          <cell r="I228">
            <v>99816.76</v>
          </cell>
          <cell r="J228">
            <v>86556.54</v>
          </cell>
          <cell r="K228">
            <v>86556.54</v>
          </cell>
        </row>
        <row r="229">
          <cell r="A229">
            <v>2.2999999999999998</v>
          </cell>
          <cell r="B229" t="str">
            <v>MATERIALES Y SUMINISTROS</v>
          </cell>
          <cell r="C229">
            <v>5505121</v>
          </cell>
          <cell r="D229">
            <v>1198956</v>
          </cell>
          <cell r="E229">
            <v>6704077</v>
          </cell>
          <cell r="F229">
            <v>1874791.48</v>
          </cell>
          <cell r="G229">
            <v>4829285.5199999996</v>
          </cell>
          <cell r="H229">
            <v>4760774.0199999996</v>
          </cell>
          <cell r="I229">
            <v>99816.76</v>
          </cell>
          <cell r="J229">
            <v>86556.54</v>
          </cell>
          <cell r="K229">
            <v>86556.54</v>
          </cell>
        </row>
        <row r="230">
          <cell r="A230" t="str">
            <v>2.3.6</v>
          </cell>
          <cell r="B230" t="str">
            <v>PRODUCTOS DE MINERALES, METÁLICOS Y NO METÁLICOS</v>
          </cell>
          <cell r="C230">
            <v>5505121</v>
          </cell>
          <cell r="D230">
            <v>1198956</v>
          </cell>
          <cell r="E230">
            <v>6704077</v>
          </cell>
          <cell r="F230">
            <v>1874791.48</v>
          </cell>
          <cell r="G230">
            <v>4829285.5199999996</v>
          </cell>
          <cell r="H230">
            <v>4760774.0199999996</v>
          </cell>
          <cell r="I230">
            <v>99816.76</v>
          </cell>
          <cell r="J230">
            <v>86556.54</v>
          </cell>
          <cell r="K230">
            <v>86556.54</v>
          </cell>
        </row>
        <row r="231">
          <cell r="A231" t="str">
            <v>2.3.6.1</v>
          </cell>
          <cell r="B231" t="str">
            <v>Productos de cemento, cal, asbesto, yeso y arcilla</v>
          </cell>
          <cell r="C231">
            <v>100000</v>
          </cell>
          <cell r="D231">
            <v>35000</v>
          </cell>
          <cell r="E231">
            <v>135000</v>
          </cell>
          <cell r="F231">
            <v>134220</v>
          </cell>
          <cell r="G231">
            <v>780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2.3.6.1.01</v>
          </cell>
          <cell r="B232" t="str">
            <v>Productos de cemento</v>
          </cell>
          <cell r="C232">
            <v>100000</v>
          </cell>
          <cell r="D232">
            <v>0</v>
          </cell>
          <cell r="E232">
            <v>100000</v>
          </cell>
          <cell r="F232">
            <v>99220</v>
          </cell>
          <cell r="G232">
            <v>780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2.3.6.1.03</v>
          </cell>
          <cell r="B233" t="str">
            <v>Productos de asbestos</v>
          </cell>
          <cell r="C233">
            <v>0</v>
          </cell>
          <cell r="D233">
            <v>35000</v>
          </cell>
          <cell r="E233">
            <v>35000</v>
          </cell>
          <cell r="F233">
            <v>35000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2.3.6.2</v>
          </cell>
          <cell r="B234" t="str">
            <v>Productos de vidrio, loza y porcelana</v>
          </cell>
          <cell r="C234">
            <v>500000</v>
          </cell>
          <cell r="D234">
            <v>4676420</v>
          </cell>
          <cell r="E234">
            <v>5176420</v>
          </cell>
          <cell r="F234">
            <v>507403.04</v>
          </cell>
          <cell r="G234">
            <v>4669016.96</v>
          </cell>
          <cell r="H234">
            <v>4669016.96</v>
          </cell>
          <cell r="I234">
            <v>17599.7</v>
          </cell>
          <cell r="J234">
            <v>17599.7</v>
          </cell>
          <cell r="K234">
            <v>17599.7</v>
          </cell>
        </row>
        <row r="235">
          <cell r="A235" t="str">
            <v>2.3.6.2.01</v>
          </cell>
          <cell r="B235" t="str">
            <v>Productos de vidrio</v>
          </cell>
          <cell r="C235">
            <v>500000</v>
          </cell>
          <cell r="D235">
            <v>4651420</v>
          </cell>
          <cell r="E235">
            <v>5151420</v>
          </cell>
          <cell r="F235">
            <v>500002.74</v>
          </cell>
          <cell r="G235">
            <v>4651417.26</v>
          </cell>
          <cell r="H235">
            <v>4651417.26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2.3.6.2.02</v>
          </cell>
          <cell r="B236" t="str">
            <v>Productos de loza</v>
          </cell>
          <cell r="C236">
            <v>0</v>
          </cell>
          <cell r="D236">
            <v>25000</v>
          </cell>
          <cell r="E236">
            <v>25000</v>
          </cell>
          <cell r="F236">
            <v>7400.3</v>
          </cell>
          <cell r="G236">
            <v>17599.7</v>
          </cell>
          <cell r="H236">
            <v>17599.7</v>
          </cell>
          <cell r="I236">
            <v>17599.7</v>
          </cell>
          <cell r="J236">
            <v>17599.7</v>
          </cell>
          <cell r="K236">
            <v>17599.7</v>
          </cell>
        </row>
        <row r="237">
          <cell r="A237" t="str">
            <v>2.3.6.3</v>
          </cell>
          <cell r="B237" t="str">
            <v>Productos metálicos y sus derivados</v>
          </cell>
          <cell r="C237">
            <v>4905121</v>
          </cell>
          <cell r="D237">
            <v>-3512464</v>
          </cell>
          <cell r="E237">
            <v>1392657</v>
          </cell>
          <cell r="F237">
            <v>1233168.44</v>
          </cell>
          <cell r="G237">
            <v>159488.56</v>
          </cell>
          <cell r="H237">
            <v>91757.06</v>
          </cell>
          <cell r="I237">
            <v>82217.06</v>
          </cell>
          <cell r="J237">
            <v>68956.84</v>
          </cell>
          <cell r="K237">
            <v>68956.84</v>
          </cell>
        </row>
        <row r="238">
          <cell r="A238" t="str">
            <v>2.3.6.3.04</v>
          </cell>
          <cell r="B238" t="str">
            <v>Herramientas menores</v>
          </cell>
          <cell r="C238">
            <v>4735121</v>
          </cell>
          <cell r="D238">
            <v>-3531500</v>
          </cell>
          <cell r="E238">
            <v>1203621</v>
          </cell>
          <cell r="F238">
            <v>1109449.49</v>
          </cell>
          <cell r="G238">
            <v>94171.51</v>
          </cell>
          <cell r="H238">
            <v>68627.22</v>
          </cell>
          <cell r="I238">
            <v>63587.22</v>
          </cell>
          <cell r="J238">
            <v>62363</v>
          </cell>
          <cell r="K238">
            <v>62363</v>
          </cell>
        </row>
        <row r="239">
          <cell r="A239" t="str">
            <v>2.3.6.3.05</v>
          </cell>
          <cell r="B239" t="str">
            <v>Productos de hojalata</v>
          </cell>
          <cell r="C239">
            <v>0</v>
          </cell>
          <cell r="D239">
            <v>2000</v>
          </cell>
          <cell r="E239">
            <v>2000</v>
          </cell>
          <cell r="F239">
            <v>2000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2.3.6.3.06</v>
          </cell>
          <cell r="B240" t="str">
            <v>Productos metálicos</v>
          </cell>
          <cell r="C240">
            <v>170000</v>
          </cell>
          <cell r="D240">
            <v>14036</v>
          </cell>
          <cell r="E240">
            <v>184036</v>
          </cell>
          <cell r="F240">
            <v>118718.95</v>
          </cell>
          <cell r="G240">
            <v>65317.05</v>
          </cell>
          <cell r="H240">
            <v>23129.84</v>
          </cell>
          <cell r="I240">
            <v>18629.84</v>
          </cell>
          <cell r="J240">
            <v>6593.84</v>
          </cell>
          <cell r="K240">
            <v>6593.84</v>
          </cell>
        </row>
        <row r="241">
          <cell r="A241" t="str">
            <v>2.3.6.3.07</v>
          </cell>
          <cell r="B241" t="str">
            <v>Otros productos metálicos</v>
          </cell>
          <cell r="C241">
            <v>0</v>
          </cell>
          <cell r="D241">
            <v>3000</v>
          </cell>
          <cell r="E241">
            <v>3000</v>
          </cell>
          <cell r="F241">
            <v>3000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2.3.2.3.7</v>
          </cell>
          <cell r="C242">
            <v>37461700</v>
          </cell>
          <cell r="D242">
            <v>-220000</v>
          </cell>
          <cell r="E242">
            <v>37241700</v>
          </cell>
          <cell r="F242">
            <v>24713466.010000002</v>
          </cell>
          <cell r="G242">
            <v>12528233.99</v>
          </cell>
          <cell r="H242">
            <v>9768757.9900000002</v>
          </cell>
          <cell r="I242">
            <v>3942282.99</v>
          </cell>
          <cell r="J242">
            <v>3475246.19</v>
          </cell>
          <cell r="K242">
            <v>3308136.19</v>
          </cell>
        </row>
        <row r="243">
          <cell r="A243">
            <v>2.2999999999999998</v>
          </cell>
          <cell r="B243" t="str">
            <v>MATERIALES Y SUMINISTROS</v>
          </cell>
          <cell r="C243">
            <v>37461700</v>
          </cell>
          <cell r="D243">
            <v>-220000</v>
          </cell>
          <cell r="E243">
            <v>37241700</v>
          </cell>
          <cell r="F243">
            <v>24713466.010000002</v>
          </cell>
          <cell r="G243">
            <v>12528233.99</v>
          </cell>
          <cell r="H243">
            <v>9768757.9900000002</v>
          </cell>
          <cell r="I243">
            <v>3942282.99</v>
          </cell>
          <cell r="J243">
            <v>3475246.19</v>
          </cell>
          <cell r="K243">
            <v>3308136.19</v>
          </cell>
        </row>
        <row r="244">
          <cell r="A244" t="str">
            <v>2.3.7</v>
          </cell>
          <cell r="B244" t="str">
            <v>COMBUSTIBLES, LUBRICANTES, PRODUCTOS QUÍMICOS Y CONEXOS</v>
          </cell>
          <cell r="C244">
            <v>37461700</v>
          </cell>
          <cell r="D244">
            <v>-220000</v>
          </cell>
          <cell r="E244">
            <v>37241700</v>
          </cell>
          <cell r="F244">
            <v>24713466.010000002</v>
          </cell>
          <cell r="G244">
            <v>12528233.99</v>
          </cell>
          <cell r="H244">
            <v>9768757.9900000002</v>
          </cell>
          <cell r="I244">
            <v>3942282.99</v>
          </cell>
          <cell r="J244">
            <v>3475246.19</v>
          </cell>
          <cell r="K244">
            <v>3308136.19</v>
          </cell>
        </row>
        <row r="245">
          <cell r="A245" t="str">
            <v>2.3.7.1</v>
          </cell>
          <cell r="B245" t="str">
            <v>Combustibles y lubricantes</v>
          </cell>
          <cell r="C245">
            <v>33931700</v>
          </cell>
          <cell r="D245">
            <v>24000</v>
          </cell>
          <cell r="E245">
            <v>33955700</v>
          </cell>
          <cell r="F245">
            <v>21928824.890000001</v>
          </cell>
          <cell r="G245">
            <v>12026875.109999999</v>
          </cell>
          <cell r="H245">
            <v>9415915.1099999994</v>
          </cell>
          <cell r="I245">
            <v>3590915.11</v>
          </cell>
          <cell r="J245">
            <v>3174915.11</v>
          </cell>
          <cell r="K245">
            <v>3007805.11</v>
          </cell>
        </row>
        <row r="246">
          <cell r="A246" t="str">
            <v>2.3.7.1.01</v>
          </cell>
          <cell r="B246" t="str">
            <v>Gasolina</v>
          </cell>
          <cell r="C246">
            <v>30161700</v>
          </cell>
          <cell r="D246">
            <v>0</v>
          </cell>
          <cell r="E246">
            <v>30161700</v>
          </cell>
          <cell r="F246">
            <v>20209480.289999999</v>
          </cell>
          <cell r="G246">
            <v>9952219.7100000009</v>
          </cell>
          <cell r="H246">
            <v>8704219.7100000009</v>
          </cell>
          <cell r="I246">
            <v>3129219.71</v>
          </cell>
          <cell r="J246">
            <v>2713219.71</v>
          </cell>
          <cell r="K246">
            <v>2713219.71</v>
          </cell>
        </row>
        <row r="247">
          <cell r="A247" t="str">
            <v>2.3.7.1.02</v>
          </cell>
          <cell r="B247" t="str">
            <v>Gasoil</v>
          </cell>
          <cell r="C247">
            <v>3700000</v>
          </cell>
          <cell r="D247">
            <v>0</v>
          </cell>
          <cell r="E247">
            <v>3700000</v>
          </cell>
          <cell r="F247">
            <v>1650348.8</v>
          </cell>
          <cell r="G247">
            <v>2049651.2</v>
          </cell>
          <cell r="H247">
            <v>686691.2</v>
          </cell>
          <cell r="I247">
            <v>436691.20000000001</v>
          </cell>
          <cell r="J247">
            <v>436691.20000000001</v>
          </cell>
          <cell r="K247">
            <v>269581.2</v>
          </cell>
        </row>
        <row r="248">
          <cell r="A248" t="str">
            <v>2.3.7.1.05</v>
          </cell>
          <cell r="B248" t="str">
            <v>Aceites y grasas</v>
          </cell>
          <cell r="C248">
            <v>50000</v>
          </cell>
          <cell r="D248">
            <v>24000</v>
          </cell>
          <cell r="E248">
            <v>74000</v>
          </cell>
          <cell r="F248">
            <v>48995.8</v>
          </cell>
          <cell r="G248">
            <v>25004.2</v>
          </cell>
          <cell r="H248">
            <v>25004.2</v>
          </cell>
          <cell r="I248">
            <v>25004.2</v>
          </cell>
          <cell r="J248">
            <v>25004.2</v>
          </cell>
          <cell r="K248">
            <v>25004.2</v>
          </cell>
        </row>
        <row r="249">
          <cell r="A249" t="str">
            <v>2.3.7.1.06</v>
          </cell>
          <cell r="B249" t="str">
            <v>Lubricantes</v>
          </cell>
          <cell r="C249">
            <v>20000</v>
          </cell>
          <cell r="D249">
            <v>0</v>
          </cell>
          <cell r="E249">
            <v>20000</v>
          </cell>
          <cell r="F249">
            <v>20000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2.3.7.2</v>
          </cell>
          <cell r="B250" t="str">
            <v>Productos químicos y conexos</v>
          </cell>
          <cell r="C250">
            <v>3530000</v>
          </cell>
          <cell r="D250">
            <v>-244000</v>
          </cell>
          <cell r="E250">
            <v>3286000</v>
          </cell>
          <cell r="F250">
            <v>2784641.12</v>
          </cell>
          <cell r="G250">
            <v>501358.88</v>
          </cell>
          <cell r="H250">
            <v>352842.88</v>
          </cell>
          <cell r="I250">
            <v>351367.88</v>
          </cell>
          <cell r="J250">
            <v>300331.08</v>
          </cell>
          <cell r="K250">
            <v>300331.08</v>
          </cell>
        </row>
        <row r="251">
          <cell r="A251" t="str">
            <v>2.3.7.2.03</v>
          </cell>
          <cell r="B251" t="str">
            <v>Productos químicos de uso personal y de laboratorios</v>
          </cell>
          <cell r="C251">
            <v>100000</v>
          </cell>
          <cell r="D251">
            <v>43000</v>
          </cell>
          <cell r="E251">
            <v>143000</v>
          </cell>
          <cell r="F251">
            <v>79386.2</v>
          </cell>
          <cell r="G251">
            <v>63613.8</v>
          </cell>
          <cell r="H251">
            <v>63613.8</v>
          </cell>
          <cell r="I251">
            <v>63613.8</v>
          </cell>
          <cell r="J251">
            <v>20827</v>
          </cell>
          <cell r="K251">
            <v>20827</v>
          </cell>
        </row>
        <row r="252">
          <cell r="A252" t="str">
            <v>2.3.7.2.05</v>
          </cell>
          <cell r="B252" t="str">
            <v>Insecticidas, fumigantes y otros</v>
          </cell>
          <cell r="C252">
            <v>620000</v>
          </cell>
          <cell r="D252">
            <v>0</v>
          </cell>
          <cell r="E252">
            <v>620000</v>
          </cell>
          <cell r="F252">
            <v>401267.5</v>
          </cell>
          <cell r="G252">
            <v>218732.5</v>
          </cell>
          <cell r="H252">
            <v>218732.5</v>
          </cell>
          <cell r="I252">
            <v>217257.5</v>
          </cell>
          <cell r="J252">
            <v>209007.5</v>
          </cell>
          <cell r="K252">
            <v>209007.5</v>
          </cell>
        </row>
        <row r="253">
          <cell r="A253" t="str">
            <v>Ref CCP Concepto.Ref CCP Cuenta</v>
          </cell>
          <cell r="C253" t="str">
            <v>Presupuesto Inicial</v>
          </cell>
        </row>
        <row r="256">
          <cell r="A256" t="str">
            <v>Total General</v>
          </cell>
          <cell r="C256">
            <v>3017699205</v>
          </cell>
          <cell r="D256">
            <v>42758103.539999999</v>
          </cell>
          <cell r="E256">
            <v>3060457308.54</v>
          </cell>
          <cell r="F256">
            <v>1661624487.26</v>
          </cell>
          <cell r="G256">
            <v>1398832821.28</v>
          </cell>
          <cell r="H256">
            <v>1301876500.49</v>
          </cell>
          <cell r="I256">
            <v>1259413376.8399999</v>
          </cell>
          <cell r="J256">
            <v>1166557948.0699999</v>
          </cell>
          <cell r="K256">
            <v>1164607097.52</v>
          </cell>
        </row>
        <row r="257">
          <cell r="A257" t="str">
            <v>2.3.2.3.7</v>
          </cell>
          <cell r="C257">
            <v>37461700</v>
          </cell>
          <cell r="D257">
            <v>-220000</v>
          </cell>
          <cell r="E257">
            <v>37241700</v>
          </cell>
          <cell r="F257">
            <v>24713466.010000002</v>
          </cell>
          <cell r="G257">
            <v>12528233.99</v>
          </cell>
          <cell r="H257">
            <v>9768757.9900000002</v>
          </cell>
          <cell r="I257">
            <v>3942282.99</v>
          </cell>
          <cell r="J257">
            <v>3475246.19</v>
          </cell>
          <cell r="K257">
            <v>3308136.19</v>
          </cell>
        </row>
        <row r="258">
          <cell r="A258">
            <v>2.2999999999999998</v>
          </cell>
          <cell r="B258" t="str">
            <v>MATERIALES Y SUMINISTROS</v>
          </cell>
          <cell r="C258">
            <v>37461700</v>
          </cell>
          <cell r="D258">
            <v>-220000</v>
          </cell>
          <cell r="E258">
            <v>37241700</v>
          </cell>
          <cell r="F258">
            <v>24713466.010000002</v>
          </cell>
          <cell r="G258">
            <v>12528233.99</v>
          </cell>
          <cell r="H258">
            <v>9768757.9900000002</v>
          </cell>
          <cell r="I258">
            <v>3942282.99</v>
          </cell>
          <cell r="J258">
            <v>3475246.19</v>
          </cell>
          <cell r="K258">
            <v>3308136.19</v>
          </cell>
        </row>
        <row r="259">
          <cell r="A259" t="str">
            <v>2.3.7.2</v>
          </cell>
          <cell r="B259" t="str">
            <v>Productos químicos y conexos</v>
          </cell>
          <cell r="C259">
            <v>3530000</v>
          </cell>
          <cell r="D259">
            <v>-244000</v>
          </cell>
          <cell r="E259">
            <v>3286000</v>
          </cell>
          <cell r="F259">
            <v>2784641.12</v>
          </cell>
          <cell r="G259">
            <v>501358.88</v>
          </cell>
          <cell r="H259">
            <v>352842.88</v>
          </cell>
          <cell r="I259">
            <v>351367.88</v>
          </cell>
          <cell r="J259">
            <v>300331.08</v>
          </cell>
          <cell r="K259">
            <v>300331.08</v>
          </cell>
        </row>
        <row r="260">
          <cell r="A260" t="str">
            <v>2.3.7.2.06</v>
          </cell>
          <cell r="B260" t="str">
            <v>Pinturas, lacas, barnices, diluyentes y absorbentes para</v>
          </cell>
          <cell r="C260">
            <v>2760000</v>
          </cell>
          <cell r="D260">
            <v>-300000</v>
          </cell>
          <cell r="E260">
            <v>2460000</v>
          </cell>
          <cell r="F260">
            <v>2277402.02</v>
          </cell>
          <cell r="G260">
            <v>182597.98</v>
          </cell>
          <cell r="H260">
            <v>41916.980000000003</v>
          </cell>
          <cell r="I260">
            <v>41916.980000000003</v>
          </cell>
          <cell r="J260">
            <v>41916.980000000003</v>
          </cell>
          <cell r="K260">
            <v>41916.980000000003</v>
          </cell>
        </row>
        <row r="261">
          <cell r="B261" t="str">
            <v>pinturas</v>
          </cell>
        </row>
        <row r="262">
          <cell r="A262" t="str">
            <v>2.3.7.2.99</v>
          </cell>
          <cell r="B262" t="str">
            <v>Otros productos químicos y conexos</v>
          </cell>
          <cell r="C262">
            <v>50000</v>
          </cell>
          <cell r="D262">
            <v>13000</v>
          </cell>
          <cell r="E262">
            <v>63000</v>
          </cell>
          <cell r="F262">
            <v>26585.4</v>
          </cell>
          <cell r="G262">
            <v>36414.6</v>
          </cell>
          <cell r="H262">
            <v>28579.599999999999</v>
          </cell>
          <cell r="I262">
            <v>28579.599999999999</v>
          </cell>
          <cell r="J262">
            <v>28579.599999999999</v>
          </cell>
          <cell r="K262">
            <v>28579.599999999999</v>
          </cell>
        </row>
        <row r="263">
          <cell r="A263" t="str">
            <v>2.3.2.3.9</v>
          </cell>
          <cell r="C263">
            <v>34487693</v>
          </cell>
          <cell r="D263">
            <v>-3985090.19</v>
          </cell>
          <cell r="E263">
            <v>30502602.809999999</v>
          </cell>
          <cell r="F263">
            <v>25081560.989999998</v>
          </cell>
          <cell r="G263">
            <v>5421041.8200000003</v>
          </cell>
          <cell r="H263">
            <v>4266184.87</v>
          </cell>
          <cell r="I263">
            <v>2998685.01</v>
          </cell>
          <cell r="J263">
            <v>1973641.94</v>
          </cell>
          <cell r="K263">
            <v>1909738.96</v>
          </cell>
        </row>
        <row r="264">
          <cell r="A264">
            <v>2.2999999999999998</v>
          </cell>
          <cell r="B264" t="str">
            <v>MATERIALES Y SUMINISTROS</v>
          </cell>
          <cell r="C264">
            <v>34487693</v>
          </cell>
          <cell r="D264">
            <v>-3985090.19</v>
          </cell>
          <cell r="E264">
            <v>30502602.809999999</v>
          </cell>
          <cell r="F264">
            <v>25081560.989999998</v>
          </cell>
          <cell r="G264">
            <v>5421041.8200000003</v>
          </cell>
          <cell r="H264">
            <v>4266184.87</v>
          </cell>
          <cell r="I264">
            <v>2998685.01</v>
          </cell>
          <cell r="J264">
            <v>1973641.94</v>
          </cell>
          <cell r="K264">
            <v>1909738.96</v>
          </cell>
        </row>
        <row r="265">
          <cell r="A265" t="str">
            <v>2.3.9</v>
          </cell>
          <cell r="B265" t="str">
            <v>PRODUCTOS Y ÚTILES VARIOS</v>
          </cell>
          <cell r="C265">
            <v>34487693</v>
          </cell>
          <cell r="D265">
            <v>-3985090.19</v>
          </cell>
          <cell r="E265">
            <v>30502602.809999999</v>
          </cell>
          <cell r="F265">
            <v>25081560.989999998</v>
          </cell>
          <cell r="G265">
            <v>5421041.8200000003</v>
          </cell>
          <cell r="H265">
            <v>4266184.87</v>
          </cell>
          <cell r="I265">
            <v>2998685.01</v>
          </cell>
          <cell r="J265">
            <v>1973641.94</v>
          </cell>
          <cell r="K265">
            <v>1909738.96</v>
          </cell>
        </row>
        <row r="266">
          <cell r="A266" t="str">
            <v>2.3.9.1</v>
          </cell>
          <cell r="B266" t="str">
            <v>Útiles y materiales de limpieza e higiene</v>
          </cell>
          <cell r="C266">
            <v>9120000</v>
          </cell>
          <cell r="D266">
            <v>241411</v>
          </cell>
          <cell r="E266">
            <v>9361411</v>
          </cell>
          <cell r="F266">
            <v>8459699.1400000006</v>
          </cell>
          <cell r="G266">
            <v>901711.86</v>
          </cell>
          <cell r="H266">
            <v>693441.86</v>
          </cell>
          <cell r="I266">
            <v>523819.22</v>
          </cell>
          <cell r="J266">
            <v>112744.63</v>
          </cell>
          <cell r="K266">
            <v>112744.63</v>
          </cell>
        </row>
        <row r="267">
          <cell r="A267" t="str">
            <v>2.3.9.1.01</v>
          </cell>
          <cell r="B267" t="str">
            <v>Útiles y materiales de limpieza e higiene</v>
          </cell>
          <cell r="C267">
            <v>9120000</v>
          </cell>
          <cell r="D267">
            <v>241411</v>
          </cell>
          <cell r="E267">
            <v>9361411</v>
          </cell>
          <cell r="F267">
            <v>8459699.1400000006</v>
          </cell>
          <cell r="G267">
            <v>901711.86</v>
          </cell>
          <cell r="H267">
            <v>693441.86</v>
          </cell>
          <cell r="I267">
            <v>523819.22</v>
          </cell>
          <cell r="J267">
            <v>112744.63</v>
          </cell>
          <cell r="K267">
            <v>112744.63</v>
          </cell>
        </row>
        <row r="268">
          <cell r="A268" t="str">
            <v>2.3.9.2</v>
          </cell>
          <cell r="B268" t="str">
            <v>Útiles  y materiales de escritorio, oficina, informática, escolares y de enseñanza</v>
          </cell>
          <cell r="C268">
            <v>7615000</v>
          </cell>
          <cell r="D268">
            <v>-125000</v>
          </cell>
          <cell r="E268">
            <v>7490000</v>
          </cell>
          <cell r="F268">
            <v>6253209.4199999999</v>
          </cell>
          <cell r="G268">
            <v>1236790.58</v>
          </cell>
          <cell r="H268">
            <v>1226790.58</v>
          </cell>
          <cell r="I268">
            <v>429804.49</v>
          </cell>
          <cell r="J268">
            <v>429804.49</v>
          </cell>
          <cell r="K268">
            <v>429804.49</v>
          </cell>
        </row>
        <row r="269">
          <cell r="A269" t="str">
            <v>2.3.9.2.01</v>
          </cell>
          <cell r="B269" t="str">
            <v>Útiles  y materiales de escritorio, oficina e informática</v>
          </cell>
          <cell r="C269">
            <v>7605000</v>
          </cell>
          <cell r="D269">
            <v>-225000</v>
          </cell>
          <cell r="E269">
            <v>7380000</v>
          </cell>
          <cell r="F269">
            <v>6154675.5599999996</v>
          </cell>
          <cell r="G269">
            <v>1225324.44</v>
          </cell>
          <cell r="H269">
            <v>1215324.44</v>
          </cell>
          <cell r="I269">
            <v>429804.49</v>
          </cell>
          <cell r="J269">
            <v>429804.49</v>
          </cell>
          <cell r="K269">
            <v>429804.49</v>
          </cell>
        </row>
        <row r="270">
          <cell r="A270" t="str">
            <v>2.3.9.2.02</v>
          </cell>
          <cell r="B270" t="str">
            <v>Útiles y materiales  escolares y de enseñanzas</v>
          </cell>
          <cell r="C270">
            <v>10000</v>
          </cell>
          <cell r="D270">
            <v>100000</v>
          </cell>
          <cell r="E270">
            <v>110000</v>
          </cell>
          <cell r="F270">
            <v>98533.86</v>
          </cell>
          <cell r="G270">
            <v>11466.14</v>
          </cell>
          <cell r="H270">
            <v>11466.14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2.3.9.3</v>
          </cell>
          <cell r="B271" t="str">
            <v>Útiles menores médico, quirúrgicos o de laboratorio</v>
          </cell>
          <cell r="C271">
            <v>50000</v>
          </cell>
          <cell r="D271">
            <v>80000</v>
          </cell>
          <cell r="E271">
            <v>130000</v>
          </cell>
          <cell r="F271">
            <v>405.95</v>
          </cell>
          <cell r="G271">
            <v>129594.05</v>
          </cell>
          <cell r="H271">
            <v>81099.509999999995</v>
          </cell>
          <cell r="I271">
            <v>69299.509999999995</v>
          </cell>
          <cell r="J271">
            <v>69299.509999999995</v>
          </cell>
          <cell r="K271">
            <v>69299.509999999995</v>
          </cell>
        </row>
        <row r="272">
          <cell r="A272" t="str">
            <v>2.3.9.3.01</v>
          </cell>
          <cell r="B272" t="str">
            <v>Útiles menores médico, quirúrgicos o de laboratorio</v>
          </cell>
          <cell r="C272">
            <v>50000</v>
          </cell>
          <cell r="D272">
            <v>80000</v>
          </cell>
          <cell r="E272">
            <v>130000</v>
          </cell>
          <cell r="F272">
            <v>405.95</v>
          </cell>
          <cell r="G272">
            <v>129594.05</v>
          </cell>
          <cell r="H272">
            <v>81099.509999999995</v>
          </cell>
          <cell r="I272">
            <v>69299.509999999995</v>
          </cell>
          <cell r="J272">
            <v>69299.509999999995</v>
          </cell>
          <cell r="K272">
            <v>69299.509999999995</v>
          </cell>
        </row>
        <row r="273">
          <cell r="A273" t="str">
            <v>2.3.9.4</v>
          </cell>
          <cell r="B273" t="str">
            <v>Útiles destinados a actividades deportivas, culturales y recreativas</v>
          </cell>
          <cell r="C273">
            <v>0</v>
          </cell>
          <cell r="D273">
            <v>150000</v>
          </cell>
          <cell r="E273">
            <v>150000</v>
          </cell>
          <cell r="F273">
            <v>150000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2.3.9.4.01</v>
          </cell>
          <cell r="B274" t="str">
            <v>Útiles destinados a actividades deportivas, culturales y</v>
          </cell>
          <cell r="C274">
            <v>0</v>
          </cell>
          <cell r="D274">
            <v>150000</v>
          </cell>
          <cell r="E274">
            <v>150000</v>
          </cell>
          <cell r="F274">
            <v>150000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B275" t="str">
            <v>recreativas</v>
          </cell>
        </row>
        <row r="276">
          <cell r="A276" t="str">
            <v>2.3.9.5</v>
          </cell>
          <cell r="B276" t="str">
            <v>Útiles de cocina y comedor</v>
          </cell>
          <cell r="C276">
            <v>1035000</v>
          </cell>
          <cell r="D276">
            <v>0</v>
          </cell>
          <cell r="E276">
            <v>1035000</v>
          </cell>
          <cell r="F276">
            <v>852528.34</v>
          </cell>
          <cell r="G276">
            <v>182471.66</v>
          </cell>
          <cell r="H276">
            <v>182471.66</v>
          </cell>
          <cell r="I276">
            <v>182471.66</v>
          </cell>
          <cell r="J276">
            <v>38940</v>
          </cell>
          <cell r="K276">
            <v>38940</v>
          </cell>
        </row>
        <row r="277">
          <cell r="A277" t="str">
            <v>2.3.9.5.01</v>
          </cell>
          <cell r="B277" t="str">
            <v>Útiles de cocina y comedor</v>
          </cell>
          <cell r="C277">
            <v>1035000</v>
          </cell>
          <cell r="D277">
            <v>0</v>
          </cell>
          <cell r="E277">
            <v>1035000</v>
          </cell>
          <cell r="F277">
            <v>852528.34</v>
          </cell>
          <cell r="G277">
            <v>182471.66</v>
          </cell>
          <cell r="H277">
            <v>182471.66</v>
          </cell>
          <cell r="I277">
            <v>182471.66</v>
          </cell>
          <cell r="J277">
            <v>38940</v>
          </cell>
          <cell r="K277">
            <v>38940</v>
          </cell>
        </row>
        <row r="278">
          <cell r="A278" t="str">
            <v>2.3.9.6</v>
          </cell>
          <cell r="B278" t="str">
            <v>Productos eléctricos y afines</v>
          </cell>
          <cell r="C278">
            <v>7000000</v>
          </cell>
          <cell r="D278">
            <v>-1727569.6</v>
          </cell>
          <cell r="E278">
            <v>5272430.4000000004</v>
          </cell>
          <cell r="F278">
            <v>4101453.9</v>
          </cell>
          <cell r="G278">
            <v>1170976.5</v>
          </cell>
          <cell r="H278">
            <v>1002296.64</v>
          </cell>
          <cell r="I278">
            <v>754877.51</v>
          </cell>
          <cell r="J278">
            <v>572383.22</v>
          </cell>
          <cell r="K278">
            <v>572383.22</v>
          </cell>
        </row>
        <row r="279">
          <cell r="A279" t="str">
            <v>2.3.9.6.01</v>
          </cell>
          <cell r="B279" t="str">
            <v>Productos eléctricos y afines</v>
          </cell>
          <cell r="C279">
            <v>7000000</v>
          </cell>
          <cell r="D279">
            <v>-1727569.6</v>
          </cell>
          <cell r="E279">
            <v>5272430.4000000004</v>
          </cell>
          <cell r="F279">
            <v>4101453.9</v>
          </cell>
          <cell r="G279">
            <v>1170976.5</v>
          </cell>
          <cell r="H279">
            <v>1002296.64</v>
          </cell>
          <cell r="I279">
            <v>754877.51</v>
          </cell>
          <cell r="J279">
            <v>572383.22</v>
          </cell>
          <cell r="K279">
            <v>572383.22</v>
          </cell>
        </row>
        <row r="280">
          <cell r="A280" t="str">
            <v>2.3.9.8</v>
          </cell>
          <cell r="B280" t="str">
            <v>Repuestos y accesorios menores</v>
          </cell>
          <cell r="C280">
            <v>5062000</v>
          </cell>
          <cell r="D280">
            <v>-979566.06</v>
          </cell>
          <cell r="E280">
            <v>4082433.94</v>
          </cell>
          <cell r="F280">
            <v>3177251.07</v>
          </cell>
          <cell r="G280">
            <v>905182.87</v>
          </cell>
          <cell r="H280">
            <v>405182.87</v>
          </cell>
          <cell r="I280">
            <v>405182.87</v>
          </cell>
          <cell r="J280">
            <v>405182.87</v>
          </cell>
          <cell r="K280">
            <v>405182.87</v>
          </cell>
        </row>
        <row r="281">
          <cell r="A281" t="str">
            <v>2.3.9.8.01</v>
          </cell>
          <cell r="B281" t="str">
            <v>Repuestos</v>
          </cell>
          <cell r="C281">
            <v>5062000</v>
          </cell>
          <cell r="D281">
            <v>-979566.06</v>
          </cell>
          <cell r="E281">
            <v>4082433.94</v>
          </cell>
          <cell r="F281">
            <v>3177251.07</v>
          </cell>
          <cell r="G281">
            <v>905182.87</v>
          </cell>
          <cell r="H281">
            <v>405182.87</v>
          </cell>
          <cell r="I281">
            <v>405182.87</v>
          </cell>
          <cell r="J281">
            <v>405182.87</v>
          </cell>
          <cell r="K281">
            <v>405182.87</v>
          </cell>
        </row>
        <row r="282">
          <cell r="A282" t="str">
            <v>2.3.9.9</v>
          </cell>
          <cell r="B282" t="str">
            <v>Productos y útiles varios no identificados precedentemente (n.i.p.)</v>
          </cell>
          <cell r="C282">
            <v>4605693</v>
          </cell>
          <cell r="D282">
            <v>-1624365.53</v>
          </cell>
          <cell r="E282">
            <v>2981327.47</v>
          </cell>
          <cell r="F282">
            <v>2087013.17</v>
          </cell>
          <cell r="G282">
            <v>894314.3</v>
          </cell>
          <cell r="H282">
            <v>674901.75</v>
          </cell>
          <cell r="I282">
            <v>633229.75</v>
          </cell>
          <cell r="J282">
            <v>345287.22</v>
          </cell>
          <cell r="K282">
            <v>281384.24</v>
          </cell>
        </row>
        <row r="283">
          <cell r="A283" t="str">
            <v>2.3.9.9.01</v>
          </cell>
          <cell r="B283" t="str">
            <v>Productos y Utiles Varios  n.i.p</v>
          </cell>
          <cell r="C283">
            <v>4500000</v>
          </cell>
          <cell r="D283">
            <v>-1946365.53</v>
          </cell>
          <cell r="E283">
            <v>2553634.4700000002</v>
          </cell>
          <cell r="F283">
            <v>1775738.87</v>
          </cell>
          <cell r="G283">
            <v>777895.6</v>
          </cell>
          <cell r="H283">
            <v>622098.94999999995</v>
          </cell>
          <cell r="I283">
            <v>622098.94999999995</v>
          </cell>
          <cell r="J283">
            <v>345287.22</v>
          </cell>
          <cell r="K283">
            <v>281384.24</v>
          </cell>
        </row>
        <row r="284">
          <cell r="A284" t="str">
            <v>2.3.9.9.02</v>
          </cell>
          <cell r="B284" t="str">
            <v>Bonos para útiles diversos</v>
          </cell>
          <cell r="C284">
            <v>5693</v>
          </cell>
          <cell r="D284">
            <v>0</v>
          </cell>
          <cell r="E284">
            <v>5693</v>
          </cell>
          <cell r="F284">
            <v>5693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2.3.9.9.04</v>
          </cell>
          <cell r="B285" t="str">
            <v>Productos y útiles de defensa y seguridad</v>
          </cell>
          <cell r="C285">
            <v>100000</v>
          </cell>
          <cell r="D285">
            <v>132000</v>
          </cell>
          <cell r="E285">
            <v>232000</v>
          </cell>
          <cell r="F285">
            <v>130821.3</v>
          </cell>
          <cell r="G285">
            <v>101178.7</v>
          </cell>
          <cell r="H285">
            <v>37562.800000000003</v>
          </cell>
          <cell r="I285">
            <v>11130.8</v>
          </cell>
          <cell r="J285">
            <v>0</v>
          </cell>
          <cell r="K285">
            <v>0</v>
          </cell>
        </row>
        <row r="286">
          <cell r="A286" t="str">
            <v>2.3.9.9.05</v>
          </cell>
          <cell r="B286" t="str">
            <v>Productos y útiles diversos</v>
          </cell>
          <cell r="C286">
            <v>0</v>
          </cell>
          <cell r="D286">
            <v>190000</v>
          </cell>
          <cell r="E286">
            <v>190000</v>
          </cell>
          <cell r="F286">
            <v>174760</v>
          </cell>
          <cell r="G286">
            <v>15240</v>
          </cell>
          <cell r="H286">
            <v>15240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2.4.2.4.1</v>
          </cell>
          <cell r="C287">
            <v>81251097</v>
          </cell>
          <cell r="D287">
            <v>36309250</v>
          </cell>
          <cell r="E287">
            <v>117560347</v>
          </cell>
          <cell r="F287">
            <v>67666252.280000001</v>
          </cell>
          <cell r="G287">
            <v>49894094.719999999</v>
          </cell>
          <cell r="H287">
            <v>49894094.719999999</v>
          </cell>
          <cell r="I287">
            <v>49894094.719999999</v>
          </cell>
          <cell r="J287">
            <v>45612132.710000001</v>
          </cell>
          <cell r="K287">
            <v>45612132.710000001</v>
          </cell>
        </row>
        <row r="288">
          <cell r="A288">
            <v>2.4</v>
          </cell>
          <cell r="B288" t="str">
            <v>TRANSFERENCIAS CORRIENTES</v>
          </cell>
          <cell r="C288">
            <v>81251097</v>
          </cell>
          <cell r="D288">
            <v>36309250</v>
          </cell>
          <cell r="E288">
            <v>117560347</v>
          </cell>
          <cell r="F288">
            <v>67666252.280000001</v>
          </cell>
          <cell r="G288">
            <v>49894094.719999999</v>
          </cell>
          <cell r="H288">
            <v>49894094.719999999</v>
          </cell>
          <cell r="I288">
            <v>49894094.719999999</v>
          </cell>
          <cell r="J288">
            <v>45612132.710000001</v>
          </cell>
          <cell r="K288">
            <v>45612132.710000001</v>
          </cell>
        </row>
        <row r="289">
          <cell r="A289" t="str">
            <v>2.4.1</v>
          </cell>
          <cell r="B289" t="str">
            <v>TRANSFERENCIAS CORRIENTES AL SECTOR PRIVADO</v>
          </cell>
          <cell r="C289">
            <v>81251097</v>
          </cell>
          <cell r="D289">
            <v>36309250</v>
          </cell>
          <cell r="E289">
            <v>117560347</v>
          </cell>
          <cell r="F289">
            <v>67666252.280000001</v>
          </cell>
          <cell r="G289">
            <v>49894094.719999999</v>
          </cell>
          <cell r="H289">
            <v>49894094.719999999</v>
          </cell>
          <cell r="I289">
            <v>49894094.719999999</v>
          </cell>
          <cell r="J289">
            <v>45612132.710000001</v>
          </cell>
          <cell r="K289">
            <v>45612132.710000001</v>
          </cell>
        </row>
        <row r="290">
          <cell r="A290" t="str">
            <v>2.4.1.3</v>
          </cell>
          <cell r="B290" t="str">
            <v>Premios literarios, deportivos y culturales</v>
          </cell>
          <cell r="C290">
            <v>11239300</v>
          </cell>
          <cell r="D290">
            <v>5000000</v>
          </cell>
          <cell r="E290">
            <v>16239300</v>
          </cell>
          <cell r="F290">
            <v>9679300</v>
          </cell>
          <cell r="G290">
            <v>6560000</v>
          </cell>
          <cell r="H290">
            <v>6560000</v>
          </cell>
          <cell r="I290">
            <v>6560000</v>
          </cell>
          <cell r="J290">
            <v>6560000</v>
          </cell>
          <cell r="K290">
            <v>6560000</v>
          </cell>
        </row>
        <row r="291">
          <cell r="A291" t="str">
            <v>2.4.1.3.01</v>
          </cell>
          <cell r="B291" t="str">
            <v>Premios literarios, deportivos y culturales</v>
          </cell>
          <cell r="C291">
            <v>11239300</v>
          </cell>
          <cell r="D291">
            <v>5000000</v>
          </cell>
          <cell r="E291">
            <v>16239300</v>
          </cell>
          <cell r="F291">
            <v>9679300</v>
          </cell>
          <cell r="G291">
            <v>6560000</v>
          </cell>
          <cell r="H291">
            <v>6560000</v>
          </cell>
          <cell r="I291">
            <v>6560000</v>
          </cell>
          <cell r="J291">
            <v>6560000</v>
          </cell>
          <cell r="K291">
            <v>6560000</v>
          </cell>
        </row>
        <row r="292">
          <cell r="A292" t="str">
            <v>2.4.1.4</v>
          </cell>
          <cell r="B292" t="str">
            <v>Becas y viajes de estudios</v>
          </cell>
          <cell r="C292">
            <v>2000000</v>
          </cell>
          <cell r="D292">
            <v>0</v>
          </cell>
          <cell r="E292">
            <v>2000000</v>
          </cell>
          <cell r="F292">
            <v>2000000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A293" t="str">
            <v>2.4.1.4.01</v>
          </cell>
          <cell r="B293" t="str">
            <v>Becas nacionales</v>
          </cell>
          <cell r="C293">
            <v>2000000</v>
          </cell>
          <cell r="D293">
            <v>0</v>
          </cell>
          <cell r="E293">
            <v>2000000</v>
          </cell>
          <cell r="F293">
            <v>2000000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2.4.1.6</v>
          </cell>
          <cell r="B294" t="str">
            <v>Transferencias corrientes a asociaciones sin fines de lucro y partidos políticos</v>
          </cell>
          <cell r="C294">
            <v>68011797</v>
          </cell>
          <cell r="D294">
            <v>31309250</v>
          </cell>
          <cell r="E294">
            <v>99321047</v>
          </cell>
          <cell r="F294">
            <v>55986952.280000001</v>
          </cell>
          <cell r="G294">
            <v>43334094.719999999</v>
          </cell>
          <cell r="H294">
            <v>43334094.719999999</v>
          </cell>
          <cell r="I294">
            <v>43334094.719999999</v>
          </cell>
          <cell r="J294">
            <v>39052132.710000001</v>
          </cell>
          <cell r="K294">
            <v>39052132.710000001</v>
          </cell>
        </row>
        <row r="295">
          <cell r="A295" t="str">
            <v>2.4.1.6.01</v>
          </cell>
          <cell r="B295" t="str">
            <v>Transferencias corrientes programadas a asociaciones sin fines de lucro</v>
          </cell>
          <cell r="C295">
            <v>66811797</v>
          </cell>
          <cell r="D295">
            <v>-8523200</v>
          </cell>
          <cell r="E295">
            <v>58288597</v>
          </cell>
          <cell r="F295">
            <v>31280547.82</v>
          </cell>
          <cell r="G295">
            <v>27008049.18</v>
          </cell>
          <cell r="H295">
            <v>27008049.18</v>
          </cell>
          <cell r="I295">
            <v>27008049.18</v>
          </cell>
          <cell r="J295">
            <v>25626087.170000002</v>
          </cell>
          <cell r="K295">
            <v>25626087.170000002</v>
          </cell>
        </row>
        <row r="296">
          <cell r="A296" t="str">
            <v>2.4.1.6.05</v>
          </cell>
          <cell r="B296" t="str">
            <v>Transferencias corrientes ocasionales a asociaciones sin fines de lucro</v>
          </cell>
          <cell r="C296">
            <v>1200000</v>
          </cell>
          <cell r="D296">
            <v>39832450</v>
          </cell>
          <cell r="E296">
            <v>41032450</v>
          </cell>
          <cell r="F296">
            <v>24706404.460000001</v>
          </cell>
          <cell r="G296">
            <v>16326045.539999999</v>
          </cell>
          <cell r="H296">
            <v>16326045.539999999</v>
          </cell>
          <cell r="I296">
            <v>16326045.539999999</v>
          </cell>
          <cell r="J296">
            <v>13426045.539999999</v>
          </cell>
          <cell r="K296">
            <v>13426045.539999999</v>
          </cell>
        </row>
        <row r="297">
          <cell r="A297" t="str">
            <v>Ref CCP Concepto.Ref CCP Cuenta</v>
          </cell>
          <cell r="C297" t="str">
            <v>Presupuesto Inicial</v>
          </cell>
        </row>
        <row r="299">
          <cell r="C299">
            <v>3017699205</v>
          </cell>
          <cell r="D299">
            <v>42758103.539999999</v>
          </cell>
          <cell r="E299">
            <v>3060457308.54</v>
          </cell>
          <cell r="F299">
            <v>1661624487.26</v>
          </cell>
          <cell r="G299">
            <v>1398832821.28</v>
          </cell>
          <cell r="H299">
            <v>1301876500.49</v>
          </cell>
          <cell r="I299">
            <v>1259413376.8399999</v>
          </cell>
          <cell r="J299">
            <v>1166557948.0699999</v>
          </cell>
          <cell r="K299">
            <v>1164607097.52</v>
          </cell>
        </row>
        <row r="300">
          <cell r="C300">
            <v>409808934</v>
          </cell>
          <cell r="D300">
            <v>0</v>
          </cell>
          <cell r="E300">
            <v>409808934</v>
          </cell>
          <cell r="F300">
            <v>219746658</v>
          </cell>
          <cell r="G300">
            <v>190062276</v>
          </cell>
          <cell r="H300">
            <v>190062276</v>
          </cell>
          <cell r="I300">
            <v>190062276</v>
          </cell>
          <cell r="J300">
            <v>176727727.25</v>
          </cell>
          <cell r="K300">
            <v>176727727.25</v>
          </cell>
        </row>
        <row r="301">
          <cell r="A301">
            <v>2.4</v>
          </cell>
          <cell r="C301">
            <v>409808934</v>
          </cell>
          <cell r="D301">
            <v>0</v>
          </cell>
          <cell r="E301">
            <v>409808934</v>
          </cell>
          <cell r="F301">
            <v>219746658</v>
          </cell>
          <cell r="G301">
            <v>190062276</v>
          </cell>
          <cell r="H301">
            <v>190062276</v>
          </cell>
          <cell r="I301">
            <v>190062276</v>
          </cell>
          <cell r="J301">
            <v>176727727.25</v>
          </cell>
          <cell r="K301">
            <v>176727727.25</v>
          </cell>
        </row>
        <row r="302">
          <cell r="A302" t="str">
            <v>2.4.2</v>
          </cell>
          <cell r="B302" t="str">
            <v>TRANSFERENCIAS CORRIENTES</v>
          </cell>
          <cell r="C302">
            <v>409808934</v>
          </cell>
          <cell r="D302">
            <v>0</v>
          </cell>
          <cell r="E302">
            <v>409808934</v>
          </cell>
          <cell r="F302">
            <v>219746658</v>
          </cell>
          <cell r="G302">
            <v>190062276</v>
          </cell>
          <cell r="H302">
            <v>190062276</v>
          </cell>
          <cell r="I302">
            <v>190062276</v>
          </cell>
          <cell r="J302">
            <v>176727727.25</v>
          </cell>
          <cell r="K302">
            <v>176727727.25</v>
          </cell>
        </row>
        <row r="303">
          <cell r="A303" t="str">
            <v>2.4.2.2</v>
          </cell>
          <cell r="B303" t="str">
            <v>TRANSFERENCIAS CORRIENTES AL GOBIERNO GENERAL NACIONAL</v>
          </cell>
          <cell r="C303">
            <v>409808934</v>
          </cell>
          <cell r="D303">
            <v>0</v>
          </cell>
          <cell r="E303">
            <v>409808934</v>
          </cell>
          <cell r="F303">
            <v>219746658</v>
          </cell>
          <cell r="G303">
            <v>190062276</v>
          </cell>
          <cell r="H303">
            <v>190062276</v>
          </cell>
          <cell r="I303">
            <v>190062276</v>
          </cell>
          <cell r="J303">
            <v>176727727.25</v>
          </cell>
          <cell r="K303">
            <v>176727727.25</v>
          </cell>
        </row>
        <row r="304">
          <cell r="A304" t="str">
            <v>2.4.2.2.01</v>
          </cell>
          <cell r="B304" t="str">
            <v>Transferencias corrientes a instituciones descentralizadas y autónomas no financieras</v>
          </cell>
          <cell r="C304">
            <v>167858826</v>
          </cell>
          <cell r="D304">
            <v>0</v>
          </cell>
          <cell r="E304">
            <v>167858826</v>
          </cell>
          <cell r="F304">
            <v>67778534.439999998</v>
          </cell>
          <cell r="G304">
            <v>100080291.56</v>
          </cell>
          <cell r="H304">
            <v>100080291.56</v>
          </cell>
          <cell r="I304">
            <v>100080291.56</v>
          </cell>
          <cell r="J304">
            <v>94345541.549999997</v>
          </cell>
          <cell r="K304">
            <v>94345541.549999997</v>
          </cell>
        </row>
        <row r="305">
          <cell r="A305" t="str">
            <v>2.4.2.2.02</v>
          </cell>
          <cell r="B305" t="str">
            <v>Transferencias corrientes a instituciones descentralizadas y autónomas no financieras para servicios personales</v>
          </cell>
          <cell r="C305">
            <v>241950108</v>
          </cell>
          <cell r="D305">
            <v>0</v>
          </cell>
          <cell r="E305">
            <v>241950108</v>
          </cell>
          <cell r="F305">
            <v>151968123.56</v>
          </cell>
          <cell r="G305">
            <v>89981984.439999998</v>
          </cell>
          <cell r="H305">
            <v>89981984.439999998</v>
          </cell>
          <cell r="I305">
            <v>89981984.439999998</v>
          </cell>
          <cell r="J305">
            <v>82382185.700000003</v>
          </cell>
          <cell r="K305">
            <v>82382185.700000003</v>
          </cell>
        </row>
        <row r="306">
          <cell r="A306" t="str">
            <v>2.4.2.4.4</v>
          </cell>
          <cell r="B306" t="str">
            <v>Otras transferencias corrientes a instituciones descentralizadas y autónomas no financieras</v>
          </cell>
          <cell r="C306">
            <v>109657636</v>
          </cell>
          <cell r="D306">
            <v>60000000</v>
          </cell>
          <cell r="E306">
            <v>169657636</v>
          </cell>
          <cell r="F306">
            <v>92414683.760000005</v>
          </cell>
          <cell r="G306">
            <v>77242952.239999995</v>
          </cell>
          <cell r="H306">
            <v>77242952.239999995</v>
          </cell>
          <cell r="I306">
            <v>77242952.239999995</v>
          </cell>
          <cell r="J306">
            <v>51232617.240000002</v>
          </cell>
          <cell r="K306">
            <v>51232617.240000002</v>
          </cell>
        </row>
        <row r="307">
          <cell r="A307">
            <v>2.4</v>
          </cell>
          <cell r="B307" t="str">
            <v>TRANSFERENCIAS CORRIENTES</v>
          </cell>
          <cell r="C307">
            <v>109657636</v>
          </cell>
          <cell r="D307">
            <v>60000000</v>
          </cell>
          <cell r="E307">
            <v>169657636</v>
          </cell>
          <cell r="F307">
            <v>92414683.760000005</v>
          </cell>
          <cell r="G307">
            <v>77242952.239999995</v>
          </cell>
          <cell r="H307">
            <v>77242952.239999995</v>
          </cell>
          <cell r="I307">
            <v>77242952.239999995</v>
          </cell>
          <cell r="J307">
            <v>51232617.240000002</v>
          </cell>
          <cell r="K307">
            <v>51232617.240000002</v>
          </cell>
        </row>
        <row r="308">
          <cell r="A308" t="str">
            <v>2.4.4</v>
          </cell>
          <cell r="B308" t="str">
            <v>TRANSFERENCIAS CORRIENTES A EMPRESAS PÚBLICAS NO FINANCIERAS</v>
          </cell>
          <cell r="C308">
            <v>109657636</v>
          </cell>
          <cell r="D308">
            <v>60000000</v>
          </cell>
          <cell r="E308">
            <v>169657636</v>
          </cell>
          <cell r="F308">
            <v>92414683.760000005</v>
          </cell>
          <cell r="G308">
            <v>77242952.239999995</v>
          </cell>
          <cell r="H308">
            <v>77242952.239999995</v>
          </cell>
          <cell r="I308">
            <v>77242952.239999995</v>
          </cell>
          <cell r="J308">
            <v>51232617.240000002</v>
          </cell>
          <cell r="K308">
            <v>51232617.240000002</v>
          </cell>
        </row>
        <row r="309">
          <cell r="A309" t="str">
            <v>2.4.4.1</v>
          </cell>
          <cell r="B309" t="str">
            <v>Transferencias corrientes a empresas públicas no financieras nacionales</v>
          </cell>
          <cell r="C309">
            <v>109657636</v>
          </cell>
          <cell r="D309">
            <v>60000000</v>
          </cell>
          <cell r="E309">
            <v>169657636</v>
          </cell>
          <cell r="F309">
            <v>92414683.760000005</v>
          </cell>
          <cell r="G309">
            <v>77242952.239999995</v>
          </cell>
          <cell r="H309">
            <v>77242952.239999995</v>
          </cell>
          <cell r="I309">
            <v>77242952.239999995</v>
          </cell>
          <cell r="J309">
            <v>51232617.240000002</v>
          </cell>
          <cell r="K309">
            <v>51232617.240000002</v>
          </cell>
        </row>
        <row r="310">
          <cell r="A310" t="str">
            <v>2.4.4.1.01</v>
          </cell>
          <cell r="B310" t="str">
            <v>Transferencias corrientes a empresas públicas no financieras nacionales para servicios personales</v>
          </cell>
          <cell r="C310">
            <v>93501180</v>
          </cell>
          <cell r="D310">
            <v>0</v>
          </cell>
          <cell r="E310">
            <v>93501180</v>
          </cell>
          <cell r="F310">
            <v>50346789.240000002</v>
          </cell>
          <cell r="G310">
            <v>43154390.759999998</v>
          </cell>
          <cell r="H310">
            <v>43154390.759999998</v>
          </cell>
          <cell r="I310">
            <v>43154390.759999998</v>
          </cell>
          <cell r="J310">
            <v>43154390.759999998</v>
          </cell>
          <cell r="K310">
            <v>43154390.759999998</v>
          </cell>
        </row>
        <row r="311">
          <cell r="A311" t="str">
            <v>2.4.4.1.02</v>
          </cell>
          <cell r="B311" t="str">
            <v>Otras transferencias corrientes a empresas públicas no financieras nacionales</v>
          </cell>
          <cell r="C311">
            <v>4032433</v>
          </cell>
          <cell r="D311">
            <v>71113688</v>
          </cell>
          <cell r="E311">
            <v>75146121</v>
          </cell>
          <cell r="F311">
            <v>42067894.520000003</v>
          </cell>
          <cell r="G311">
            <v>33078226.48</v>
          </cell>
          <cell r="H311">
            <v>33078226.48</v>
          </cell>
          <cell r="I311">
            <v>33078226.48</v>
          </cell>
          <cell r="J311">
            <v>7067891.4800000004</v>
          </cell>
          <cell r="K311">
            <v>7067891.4800000004</v>
          </cell>
        </row>
        <row r="312">
          <cell r="A312" t="str">
            <v>2.4.4.1.03</v>
          </cell>
          <cell r="B312" t="str">
            <v>Transferencias corrientes a empresas públicas no financieras nacionales para pago de electricidad no cortable</v>
          </cell>
          <cell r="C312">
            <v>12124023</v>
          </cell>
          <cell r="D312">
            <v>-11113688</v>
          </cell>
          <cell r="E312">
            <v>1010335</v>
          </cell>
          <cell r="F312">
            <v>0</v>
          </cell>
          <cell r="G312">
            <v>1010335</v>
          </cell>
          <cell r="H312">
            <v>1010335</v>
          </cell>
          <cell r="I312">
            <v>1010335</v>
          </cell>
          <cell r="J312">
            <v>1010335</v>
          </cell>
          <cell r="K312">
            <v>1010335</v>
          </cell>
        </row>
        <row r="313">
          <cell r="A313" t="str">
            <v>2.4.2.4.7</v>
          </cell>
          <cell r="B313" t="str">
            <v>TRANSFERENCIAS CORRIENTES</v>
          </cell>
          <cell r="C313">
            <v>11996832</v>
          </cell>
          <cell r="D313">
            <v>0</v>
          </cell>
          <cell r="E313">
            <v>11996832</v>
          </cell>
          <cell r="F313">
            <v>11368767.060000001</v>
          </cell>
          <cell r="G313">
            <v>628064.93999999994</v>
          </cell>
          <cell r="H313">
            <v>628064.93999999994</v>
          </cell>
          <cell r="I313">
            <v>628064.93999999994</v>
          </cell>
          <cell r="J313">
            <v>628064.93999999994</v>
          </cell>
          <cell r="K313">
            <v>628064.93999999994</v>
          </cell>
        </row>
        <row r="314">
          <cell r="A314">
            <v>2.4</v>
          </cell>
          <cell r="C314">
            <v>11996832</v>
          </cell>
          <cell r="D314">
            <v>0</v>
          </cell>
          <cell r="E314">
            <v>11996832</v>
          </cell>
          <cell r="F314">
            <v>11368767.060000001</v>
          </cell>
          <cell r="G314">
            <v>628064.93999999994</v>
          </cell>
          <cell r="H314">
            <v>628064.93999999994</v>
          </cell>
          <cell r="I314">
            <v>628064.93999999994</v>
          </cell>
          <cell r="J314">
            <v>628064.93999999994</v>
          </cell>
          <cell r="K314">
            <v>628064.93999999994</v>
          </cell>
        </row>
        <row r="315">
          <cell r="A315" t="str">
            <v>2.4.7</v>
          </cell>
          <cell r="B315" t="str">
            <v>TRANSFERENCIAS CORRIENTES AL SECTOR EXTERNO</v>
          </cell>
          <cell r="C315">
            <v>11996832</v>
          </cell>
          <cell r="D315">
            <v>0</v>
          </cell>
          <cell r="E315">
            <v>11996832</v>
          </cell>
          <cell r="F315">
            <v>11368767.060000001</v>
          </cell>
          <cell r="G315">
            <v>628064.93999999994</v>
          </cell>
          <cell r="H315">
            <v>628064.93999999994</v>
          </cell>
          <cell r="I315">
            <v>628064.93999999994</v>
          </cell>
          <cell r="J315">
            <v>628064.93999999994</v>
          </cell>
          <cell r="K315">
            <v>628064.93999999994</v>
          </cell>
        </row>
        <row r="316">
          <cell r="A316" t="str">
            <v>2.4.7.2</v>
          </cell>
          <cell r="B316" t="str">
            <v>Transferencias corrientes a organismos internacionales</v>
          </cell>
          <cell r="C316">
            <v>11996832</v>
          </cell>
          <cell r="D316">
            <v>0</v>
          </cell>
          <cell r="E316">
            <v>11996832</v>
          </cell>
          <cell r="F316">
            <v>11368767.060000001</v>
          </cell>
          <cell r="G316">
            <v>628064.93999999994</v>
          </cell>
          <cell r="H316">
            <v>628064.93999999994</v>
          </cell>
          <cell r="I316">
            <v>628064.93999999994</v>
          </cell>
          <cell r="J316">
            <v>628064.93999999994</v>
          </cell>
          <cell r="K316">
            <v>628064.93999999994</v>
          </cell>
        </row>
        <row r="317">
          <cell r="A317" t="str">
            <v>2.4.7.2.01</v>
          </cell>
          <cell r="B317" t="str">
            <v>Transferencias corrientes a Organismos Internacionales</v>
          </cell>
          <cell r="C317">
            <v>11996832</v>
          </cell>
          <cell r="D317">
            <v>0</v>
          </cell>
          <cell r="E317">
            <v>11996832</v>
          </cell>
          <cell r="F317">
            <v>11368767.060000001</v>
          </cell>
          <cell r="G317">
            <v>628064.93999999994</v>
          </cell>
          <cell r="H317">
            <v>628064.93999999994</v>
          </cell>
          <cell r="I317">
            <v>628064.93999999994</v>
          </cell>
          <cell r="J317">
            <v>628064.93999999994</v>
          </cell>
          <cell r="K317">
            <v>628064.93999999994</v>
          </cell>
        </row>
        <row r="318">
          <cell r="A318" t="str">
            <v>2.4.2.4.9</v>
          </cell>
          <cell r="B318" t="str">
            <v>TRANSFERENCIAS CORRIENTES</v>
          </cell>
          <cell r="C318">
            <v>295211149</v>
          </cell>
          <cell r="D318">
            <v>2000000</v>
          </cell>
          <cell r="E318">
            <v>297211149</v>
          </cell>
          <cell r="F318">
            <v>168766371.03999999</v>
          </cell>
          <cell r="G318">
            <v>128444777.95999999</v>
          </cell>
          <cell r="H318">
            <v>128444777.95999999</v>
          </cell>
          <cell r="I318">
            <v>128444777.95999999</v>
          </cell>
          <cell r="J318">
            <v>128444777.95999999</v>
          </cell>
          <cell r="K318">
            <v>128444777.95999999</v>
          </cell>
        </row>
        <row r="319">
          <cell r="A319">
            <v>2.4</v>
          </cell>
          <cell r="B319" t="str">
            <v>TRANSFERENCIAS CORRIENTES</v>
          </cell>
          <cell r="C319">
            <v>295211149</v>
          </cell>
          <cell r="D319">
            <v>2000000</v>
          </cell>
          <cell r="E319">
            <v>297211149</v>
          </cell>
          <cell r="F319">
            <v>168766371.03999999</v>
          </cell>
          <cell r="G319">
            <v>128444777.95999999</v>
          </cell>
          <cell r="H319">
            <v>128444777.95999999</v>
          </cell>
          <cell r="I319">
            <v>128444777.95999999</v>
          </cell>
          <cell r="J319">
            <v>128444777.95999999</v>
          </cell>
          <cell r="K319">
            <v>128444777.95999999</v>
          </cell>
        </row>
        <row r="320">
          <cell r="A320" t="str">
            <v>2.4.9</v>
          </cell>
          <cell r="B320" t="str">
            <v>TRANSFERENCIAS CORRIENTES A OTRAS INSTITUCIONES PÚBLICAS</v>
          </cell>
          <cell r="C320">
            <v>295211149</v>
          </cell>
          <cell r="D320">
            <v>2000000</v>
          </cell>
          <cell r="E320">
            <v>297211149</v>
          </cell>
          <cell r="F320">
            <v>168766371.03999999</v>
          </cell>
          <cell r="G320">
            <v>128444777.95999999</v>
          </cell>
          <cell r="H320">
            <v>128444777.95999999</v>
          </cell>
          <cell r="I320">
            <v>128444777.95999999</v>
          </cell>
          <cell r="J320">
            <v>128444777.95999999</v>
          </cell>
          <cell r="K320">
            <v>128444777.95999999</v>
          </cell>
        </row>
        <row r="321">
          <cell r="A321" t="str">
            <v>2.4.9.1</v>
          </cell>
          <cell r="B321" t="str">
            <v>Transferencias corrientes destinadas a otras instituciones públicas[1]</v>
          </cell>
          <cell r="C321">
            <v>295211149</v>
          </cell>
          <cell r="D321">
            <v>2000000</v>
          </cell>
          <cell r="E321">
            <v>297211149</v>
          </cell>
          <cell r="F321">
            <v>168766371.03999999</v>
          </cell>
          <cell r="G321">
            <v>128444777.95999999</v>
          </cell>
          <cell r="H321">
            <v>128444777.95999999</v>
          </cell>
          <cell r="I321">
            <v>128444777.95999999</v>
          </cell>
          <cell r="J321">
            <v>128444777.95999999</v>
          </cell>
          <cell r="K321">
            <v>128444777.95999999</v>
          </cell>
        </row>
        <row r="322">
          <cell r="A322" t="str">
            <v>2.4.9.1.01</v>
          </cell>
          <cell r="B322" t="str">
            <v>Transferencias corrientes destinadas a otras instituciones públicas</v>
          </cell>
          <cell r="C322">
            <v>295211149</v>
          </cell>
          <cell r="D322">
            <v>2000000</v>
          </cell>
          <cell r="E322">
            <v>297211149</v>
          </cell>
          <cell r="F322">
            <v>168766371.03999999</v>
          </cell>
          <cell r="G322">
            <v>128444777.95999999</v>
          </cell>
          <cell r="H322">
            <v>128444777.95999999</v>
          </cell>
          <cell r="I322">
            <v>128444777.95999999</v>
          </cell>
          <cell r="J322">
            <v>128444777.95999999</v>
          </cell>
          <cell r="K322">
            <v>128444777.95999999</v>
          </cell>
        </row>
        <row r="323">
          <cell r="A323" t="str">
            <v>2.5.2.5.2</v>
          </cell>
          <cell r="C323">
            <v>45000000</v>
          </cell>
          <cell r="D323">
            <v>0</v>
          </cell>
          <cell r="E323">
            <v>45000000</v>
          </cell>
          <cell r="F323">
            <v>45000000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2.5</v>
          </cell>
          <cell r="B324" t="str">
            <v>TRANSFERENCIAS DE CAPITAL</v>
          </cell>
          <cell r="C324">
            <v>45000000</v>
          </cell>
          <cell r="D324">
            <v>0</v>
          </cell>
          <cell r="E324">
            <v>45000000</v>
          </cell>
          <cell r="F324">
            <v>45000000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2.5.2</v>
          </cell>
          <cell r="B325" t="str">
            <v>TRANSFERENCIAS DE CAPITAL AL GOBIERNO GENERAL  NACIONAL</v>
          </cell>
          <cell r="C325">
            <v>45000000</v>
          </cell>
          <cell r="D325">
            <v>0</v>
          </cell>
          <cell r="E325">
            <v>45000000</v>
          </cell>
          <cell r="F325">
            <v>45000000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2.5.2.2</v>
          </cell>
          <cell r="B326" t="str">
            <v>Transferencias de capital a las instituciones descentralizadas y autónomas no financieras</v>
          </cell>
          <cell r="C326">
            <v>45000000</v>
          </cell>
          <cell r="D326">
            <v>0</v>
          </cell>
          <cell r="E326">
            <v>45000000</v>
          </cell>
          <cell r="F326">
            <v>45000000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2.5.2.2.01</v>
          </cell>
          <cell r="B327" t="str">
            <v>Transferencias de capital a instituciones descentralizadas y autónomas no financieras para proyectos de inversión</v>
          </cell>
          <cell r="C327">
            <v>45000000</v>
          </cell>
          <cell r="D327">
            <v>0</v>
          </cell>
          <cell r="E327">
            <v>45000000</v>
          </cell>
          <cell r="F327">
            <v>45000000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2.6.2.6.1</v>
          </cell>
          <cell r="C328">
            <v>10280000</v>
          </cell>
          <cell r="D328">
            <v>608000</v>
          </cell>
          <cell r="E328">
            <v>10888000</v>
          </cell>
          <cell r="F328">
            <v>3988367.73</v>
          </cell>
          <cell r="G328">
            <v>6899632.2699999996</v>
          </cell>
          <cell r="H328">
            <v>1432927.24</v>
          </cell>
          <cell r="I328">
            <v>343274.18</v>
          </cell>
          <cell r="J328">
            <v>343274.18</v>
          </cell>
          <cell r="K328">
            <v>183330.7</v>
          </cell>
        </row>
        <row r="329">
          <cell r="A329">
            <v>2.6</v>
          </cell>
          <cell r="B329" t="str">
            <v xml:space="preserve">BIENES MUEBLES, INMUEBLES E INTANGIBLES </v>
          </cell>
          <cell r="C329">
            <v>10280000</v>
          </cell>
          <cell r="D329">
            <v>608000</v>
          </cell>
          <cell r="E329">
            <v>10888000</v>
          </cell>
          <cell r="F329">
            <v>3988367.73</v>
          </cell>
          <cell r="G329">
            <v>6899632.2699999996</v>
          </cell>
          <cell r="H329">
            <v>1432927.24</v>
          </cell>
          <cell r="I329">
            <v>343274.18</v>
          </cell>
          <cell r="J329">
            <v>343274.18</v>
          </cell>
          <cell r="K329">
            <v>183330.7</v>
          </cell>
        </row>
        <row r="330">
          <cell r="A330" t="str">
            <v>2.6.1</v>
          </cell>
          <cell r="B330" t="str">
            <v>MOBILIARIO Y EQUIPO</v>
          </cell>
          <cell r="C330">
            <v>10280000</v>
          </cell>
          <cell r="D330">
            <v>608000</v>
          </cell>
          <cell r="E330">
            <v>10888000</v>
          </cell>
          <cell r="F330">
            <v>3988367.73</v>
          </cell>
          <cell r="G330">
            <v>6899632.2699999996</v>
          </cell>
          <cell r="H330">
            <v>1432927.24</v>
          </cell>
          <cell r="I330">
            <v>343274.18</v>
          </cell>
          <cell r="J330">
            <v>343274.18</v>
          </cell>
          <cell r="K330">
            <v>183330.7</v>
          </cell>
        </row>
        <row r="331">
          <cell r="A331" t="str">
            <v>2.6.1.1</v>
          </cell>
          <cell r="B331" t="str">
            <v>Muebles, equipos de oficina y estantería</v>
          </cell>
          <cell r="C331">
            <v>580000</v>
          </cell>
          <cell r="D331">
            <v>2700000</v>
          </cell>
          <cell r="E331">
            <v>3280000</v>
          </cell>
          <cell r="F331">
            <v>3081129.89</v>
          </cell>
          <cell r="G331">
            <v>198870.11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2.6.1.1.01</v>
          </cell>
          <cell r="B332" t="str">
            <v>Muebles, equipos de oficina y estantería</v>
          </cell>
          <cell r="C332">
            <v>580000</v>
          </cell>
          <cell r="D332">
            <v>2700000</v>
          </cell>
          <cell r="E332">
            <v>3280000</v>
          </cell>
          <cell r="F332">
            <v>3081129.89</v>
          </cell>
          <cell r="G332">
            <v>198870.11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2.6.1.3</v>
          </cell>
          <cell r="B333" t="str">
            <v>Equipos de tecnología de la información y comunicación</v>
          </cell>
          <cell r="C333">
            <v>6600000</v>
          </cell>
          <cell r="D333">
            <v>325000</v>
          </cell>
          <cell r="E333">
            <v>6925000</v>
          </cell>
          <cell r="F333">
            <v>513902.04</v>
          </cell>
          <cell r="G333">
            <v>6411097.96</v>
          </cell>
          <cell r="H333">
            <v>1263319.56</v>
          </cell>
          <cell r="I333">
            <v>173666.5</v>
          </cell>
          <cell r="J333">
            <v>173666.5</v>
          </cell>
          <cell r="K333">
            <v>173666.5</v>
          </cell>
        </row>
        <row r="334">
          <cell r="A334" t="str">
            <v>2.6.1.3.01</v>
          </cell>
          <cell r="B334" t="str">
            <v>Equipos de tecnología de la información y comunicación</v>
          </cell>
          <cell r="C334">
            <v>6600000</v>
          </cell>
          <cell r="D334">
            <v>325000</v>
          </cell>
          <cell r="E334">
            <v>6925000</v>
          </cell>
          <cell r="F334">
            <v>513902.04</v>
          </cell>
          <cell r="G334">
            <v>6411097.96</v>
          </cell>
          <cell r="H334">
            <v>1263319.56</v>
          </cell>
          <cell r="I334">
            <v>173666.5</v>
          </cell>
          <cell r="J334">
            <v>173666.5</v>
          </cell>
          <cell r="K334">
            <v>173666.5</v>
          </cell>
        </row>
        <row r="335">
          <cell r="A335" t="str">
            <v>Total General
2.4.2.4.2</v>
          </cell>
        </row>
        <row r="337">
          <cell r="A337" t="str">
            <v>Ref CCP Concepto.Ref CCP Cuenta</v>
          </cell>
        </row>
        <row r="340">
          <cell r="A340" t="str">
            <v>Total General</v>
          </cell>
          <cell r="C340">
            <v>3017699205</v>
          </cell>
          <cell r="D340">
            <v>42758103.539999999</v>
          </cell>
          <cell r="E340">
            <v>3060457308.54</v>
          </cell>
          <cell r="F340">
            <v>1661624487.26</v>
          </cell>
          <cell r="G340">
            <v>1398832821.28</v>
          </cell>
          <cell r="H340">
            <v>1301876500.49</v>
          </cell>
          <cell r="I340">
            <v>1259413376.8399999</v>
          </cell>
          <cell r="J340">
            <v>1166557948.0699999</v>
          </cell>
          <cell r="K340">
            <v>1164607097.52</v>
          </cell>
        </row>
        <row r="341">
          <cell r="A341" t="str">
            <v>2.6.2.6.1</v>
          </cell>
          <cell r="C341">
            <v>10280000</v>
          </cell>
          <cell r="D341">
            <v>608000</v>
          </cell>
          <cell r="E341">
            <v>10888000</v>
          </cell>
          <cell r="F341">
            <v>3988367.73</v>
          </cell>
          <cell r="G341">
            <v>6899632.2699999996</v>
          </cell>
          <cell r="H341">
            <v>1432927.24</v>
          </cell>
          <cell r="I341">
            <v>343274.18</v>
          </cell>
          <cell r="J341">
            <v>343274.18</v>
          </cell>
          <cell r="K341">
            <v>183330.7</v>
          </cell>
        </row>
        <row r="342">
          <cell r="A342">
            <v>2.6</v>
          </cell>
          <cell r="B342" t="str">
            <v>BIENES MUEBLES, INMUEBLES E INTANGIBLES</v>
          </cell>
          <cell r="C342">
            <v>10280000</v>
          </cell>
          <cell r="D342">
            <v>608000</v>
          </cell>
          <cell r="E342">
            <v>10888000</v>
          </cell>
          <cell r="F342">
            <v>3988367.73</v>
          </cell>
          <cell r="G342">
            <v>6899632.2699999996</v>
          </cell>
          <cell r="H342">
            <v>1432927.24</v>
          </cell>
          <cell r="I342">
            <v>343274.18</v>
          </cell>
          <cell r="J342">
            <v>343274.18</v>
          </cell>
          <cell r="K342">
            <v>183330.7</v>
          </cell>
        </row>
        <row r="343">
          <cell r="A343" t="str">
            <v>2.6.1.4</v>
          </cell>
          <cell r="B343" t="str">
            <v>Electrodomésticos</v>
          </cell>
          <cell r="C343">
            <v>1100000</v>
          </cell>
          <cell r="D343">
            <v>-682547</v>
          </cell>
          <cell r="E343">
            <v>417453</v>
          </cell>
          <cell r="F343">
            <v>297453</v>
          </cell>
          <cell r="G343">
            <v>120000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2.6.1.4.01</v>
          </cell>
          <cell r="B344" t="str">
            <v>Electrodomésticos</v>
          </cell>
          <cell r="C344">
            <v>1100000</v>
          </cell>
          <cell r="D344">
            <v>-682547</v>
          </cell>
          <cell r="E344">
            <v>417453</v>
          </cell>
          <cell r="F344">
            <v>297453</v>
          </cell>
          <cell r="G344">
            <v>120000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2.6.1.9</v>
          </cell>
          <cell r="B345" t="str">
            <v>Otros mobiliarios y equipos no identificados precedentemente</v>
          </cell>
          <cell r="C345">
            <v>2000000</v>
          </cell>
          <cell r="D345">
            <v>-1734453</v>
          </cell>
          <cell r="E345">
            <v>265547</v>
          </cell>
          <cell r="F345">
            <v>95882.8</v>
          </cell>
          <cell r="G345">
            <v>169664.2</v>
          </cell>
          <cell r="H345">
            <v>169607.67999999999</v>
          </cell>
          <cell r="I345">
            <v>169607.67999999999</v>
          </cell>
          <cell r="J345">
            <v>169607.67999999999</v>
          </cell>
          <cell r="K345">
            <v>9664.2000000000007</v>
          </cell>
        </row>
        <row r="346">
          <cell r="A346" t="str">
            <v>2.6.1.9.01</v>
          </cell>
          <cell r="B346" t="str">
            <v>Otros Mobiliarios y Equipos no Identificados Precedentemente</v>
          </cell>
          <cell r="C346">
            <v>2000000</v>
          </cell>
          <cell r="D346">
            <v>-1734453</v>
          </cell>
          <cell r="E346">
            <v>265547</v>
          </cell>
          <cell r="F346">
            <v>95882.8</v>
          </cell>
          <cell r="G346">
            <v>169664.2</v>
          </cell>
          <cell r="H346">
            <v>169607.67999999999</v>
          </cell>
          <cell r="I346">
            <v>169607.67999999999</v>
          </cell>
          <cell r="J346">
            <v>169607.67999999999</v>
          </cell>
          <cell r="K346">
            <v>9664.2000000000007</v>
          </cell>
        </row>
        <row r="347">
          <cell r="A347" t="str">
            <v>2.6.2.6.2</v>
          </cell>
          <cell r="C347">
            <v>5816550</v>
          </cell>
          <cell r="D347">
            <v>7334083.75</v>
          </cell>
          <cell r="E347">
            <v>13150633.75</v>
          </cell>
          <cell r="F347">
            <v>4591267.0999999996</v>
          </cell>
          <cell r="G347">
            <v>8559366.6500000004</v>
          </cell>
          <cell r="H347">
            <v>8559366.6500000004</v>
          </cell>
          <cell r="I347">
            <v>8559366.6500000004</v>
          </cell>
          <cell r="J347">
            <v>6839824.7800000003</v>
          </cell>
          <cell r="K347">
            <v>6839824.7800000003</v>
          </cell>
        </row>
        <row r="348">
          <cell r="A348">
            <v>2.6</v>
          </cell>
          <cell r="B348" t="str">
            <v>BIENES MUEBLES, INMUEBLES E INTANGIBLES</v>
          </cell>
          <cell r="C348">
            <v>5816550</v>
          </cell>
          <cell r="D348">
            <v>7334083.75</v>
          </cell>
          <cell r="E348">
            <v>13150633.75</v>
          </cell>
          <cell r="F348">
            <v>4591267.0999999996</v>
          </cell>
          <cell r="G348">
            <v>8559366.6500000004</v>
          </cell>
          <cell r="H348">
            <v>8559366.6500000004</v>
          </cell>
          <cell r="I348">
            <v>8559366.6500000004</v>
          </cell>
          <cell r="J348">
            <v>6839824.7800000003</v>
          </cell>
          <cell r="K348">
            <v>6839824.7800000003</v>
          </cell>
        </row>
        <row r="349">
          <cell r="A349" t="str">
            <v>2.6.2</v>
          </cell>
          <cell r="B349" t="str">
            <v>MOBILIARIO Y EQUIPO DE AUDIO, AUDIOVISUAL, RECREATIVO Y EDUCACIONAL</v>
          </cell>
          <cell r="C349">
            <v>5816550</v>
          </cell>
          <cell r="D349">
            <v>7334083.75</v>
          </cell>
          <cell r="E349">
            <v>13150633.75</v>
          </cell>
          <cell r="F349">
            <v>4591267.0999999996</v>
          </cell>
          <cell r="G349">
            <v>8559366.6500000004</v>
          </cell>
          <cell r="H349">
            <v>8559366.6500000004</v>
          </cell>
          <cell r="I349">
            <v>8559366.6500000004</v>
          </cell>
          <cell r="J349">
            <v>6839824.7800000003</v>
          </cell>
          <cell r="K349">
            <v>6839824.7800000003</v>
          </cell>
        </row>
        <row r="350">
          <cell r="A350" t="str">
            <v>2.6.2.1</v>
          </cell>
          <cell r="B350" t="str">
            <v>Equipos y aparatos audiovisuales</v>
          </cell>
          <cell r="C350">
            <v>2956550</v>
          </cell>
          <cell r="D350">
            <v>337991.74</v>
          </cell>
          <cell r="E350">
            <v>3294541.74</v>
          </cell>
          <cell r="F350">
            <v>2945462.92</v>
          </cell>
          <cell r="G350">
            <v>349078.82</v>
          </cell>
          <cell r="H350">
            <v>349078.82</v>
          </cell>
          <cell r="I350">
            <v>349078.82</v>
          </cell>
          <cell r="J350">
            <v>290082.95</v>
          </cell>
          <cell r="K350">
            <v>290082.95</v>
          </cell>
        </row>
        <row r="351">
          <cell r="A351" t="str">
            <v>2.6.2.1.01</v>
          </cell>
          <cell r="B351" t="str">
            <v>Equipos y Aparatos Audiovisuales</v>
          </cell>
          <cell r="C351">
            <v>2956550</v>
          </cell>
          <cell r="D351">
            <v>337991.74</v>
          </cell>
          <cell r="E351">
            <v>3294541.74</v>
          </cell>
          <cell r="F351">
            <v>2945462.92</v>
          </cell>
          <cell r="G351">
            <v>349078.82</v>
          </cell>
          <cell r="H351">
            <v>349078.82</v>
          </cell>
          <cell r="I351">
            <v>349078.82</v>
          </cell>
          <cell r="J351">
            <v>290082.95</v>
          </cell>
          <cell r="K351">
            <v>290082.95</v>
          </cell>
        </row>
        <row r="352">
          <cell r="A352" t="str">
            <v>2.6.2.3</v>
          </cell>
          <cell r="B352" t="str">
            <v>Cámaras fotográficas y de video</v>
          </cell>
          <cell r="C352">
            <v>300000</v>
          </cell>
          <cell r="D352">
            <v>1675000</v>
          </cell>
          <cell r="E352">
            <v>1975000</v>
          </cell>
          <cell r="F352">
            <v>303231.24</v>
          </cell>
          <cell r="G352">
            <v>1671768.76</v>
          </cell>
          <cell r="H352">
            <v>1671768.76</v>
          </cell>
          <cell r="I352">
            <v>1671768.76</v>
          </cell>
          <cell r="J352">
            <v>1671768.76</v>
          </cell>
          <cell r="K352">
            <v>1671768.76</v>
          </cell>
        </row>
        <row r="353">
          <cell r="A353" t="str">
            <v>2.6.2.3.01</v>
          </cell>
          <cell r="B353" t="str">
            <v>Cámaras fotográficas y de video</v>
          </cell>
          <cell r="C353">
            <v>300000</v>
          </cell>
          <cell r="D353">
            <v>1675000</v>
          </cell>
          <cell r="E353">
            <v>1975000</v>
          </cell>
          <cell r="F353">
            <v>303231.24</v>
          </cell>
          <cell r="G353">
            <v>1671768.76</v>
          </cell>
          <cell r="H353">
            <v>1671768.76</v>
          </cell>
          <cell r="I353">
            <v>1671768.76</v>
          </cell>
          <cell r="J353">
            <v>1671768.76</v>
          </cell>
          <cell r="K353">
            <v>1671768.76</v>
          </cell>
        </row>
        <row r="354">
          <cell r="A354" t="str">
            <v>2.6.2.4</v>
          </cell>
          <cell r="B354" t="str">
            <v>Mobiliario y equipo educacional y recreativo</v>
          </cell>
          <cell r="C354">
            <v>2560000</v>
          </cell>
          <cell r="D354">
            <v>5321092.01</v>
          </cell>
          <cell r="E354">
            <v>7881092.0099999998</v>
          </cell>
          <cell r="F354">
            <v>1342572.94</v>
          </cell>
          <cell r="G354">
            <v>6538519.0700000003</v>
          </cell>
          <cell r="H354">
            <v>6538519.0700000003</v>
          </cell>
          <cell r="I354">
            <v>6538519.0700000003</v>
          </cell>
          <cell r="J354">
            <v>4877973.07</v>
          </cell>
          <cell r="K354">
            <v>4877973.07</v>
          </cell>
        </row>
        <row r="355">
          <cell r="A355" t="str">
            <v>2.6.2.4.01</v>
          </cell>
          <cell r="B355" t="str">
            <v>Mobiliario y equipo educacional y recreativo</v>
          </cell>
          <cell r="C355">
            <v>2560000</v>
          </cell>
          <cell r="D355">
            <v>5321092.01</v>
          </cell>
          <cell r="E355">
            <v>7881092.0099999998</v>
          </cell>
          <cell r="F355">
            <v>1342572.94</v>
          </cell>
          <cell r="G355">
            <v>6538519.0700000003</v>
          </cell>
          <cell r="H355">
            <v>6538519.0700000003</v>
          </cell>
          <cell r="I355">
            <v>6538519.0700000003</v>
          </cell>
          <cell r="J355">
            <v>4877973.07</v>
          </cell>
          <cell r="K355">
            <v>4877973.07</v>
          </cell>
        </row>
        <row r="356">
          <cell r="A356" t="str">
            <v>2.6.2.6.4</v>
          </cell>
          <cell r="C356">
            <v>10000</v>
          </cell>
          <cell r="D356">
            <v>0</v>
          </cell>
          <cell r="E356">
            <v>10000</v>
          </cell>
          <cell r="F356">
            <v>10000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>
            <v>2.6</v>
          </cell>
          <cell r="B357" t="str">
            <v>BIENES MUEBLES, INMUEBLES E INTANGIBLES</v>
          </cell>
          <cell r="C357">
            <v>10000</v>
          </cell>
          <cell r="D357">
            <v>0</v>
          </cell>
          <cell r="E357">
            <v>10000</v>
          </cell>
          <cell r="F357">
            <v>10000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2.6.4</v>
          </cell>
          <cell r="B358" t="str">
            <v>VEHÍCULOS Y EQUIPO DE TRANSPORTE, TRACCIÓN Y ELEVACIÓN</v>
          </cell>
          <cell r="C358">
            <v>10000</v>
          </cell>
          <cell r="D358">
            <v>0</v>
          </cell>
          <cell r="E358">
            <v>10000</v>
          </cell>
          <cell r="F358">
            <v>10000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2.6.4.1</v>
          </cell>
          <cell r="B359" t="str">
            <v>Automóviles y camiones</v>
          </cell>
          <cell r="C359">
            <v>10000</v>
          </cell>
          <cell r="D359">
            <v>0</v>
          </cell>
          <cell r="E359">
            <v>10000</v>
          </cell>
          <cell r="F359">
            <v>10000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2.6.4.1.01</v>
          </cell>
          <cell r="B360" t="str">
            <v>Automóviles y camiones</v>
          </cell>
          <cell r="C360">
            <v>10000</v>
          </cell>
          <cell r="D360">
            <v>0</v>
          </cell>
          <cell r="E360">
            <v>10000</v>
          </cell>
          <cell r="F360">
            <v>10000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2.6.2.6.5</v>
          </cell>
          <cell r="C361">
            <v>7480508</v>
          </cell>
          <cell r="D361">
            <v>609600</v>
          </cell>
          <cell r="E361">
            <v>8090108</v>
          </cell>
          <cell r="F361">
            <v>6832383.4400000004</v>
          </cell>
          <cell r="G361">
            <v>1257724.56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>
            <v>2.6</v>
          </cell>
          <cell r="B362" t="str">
            <v>BIENES MUEBLES, INMUEBLES E INTANGIBLES</v>
          </cell>
          <cell r="C362">
            <v>7480508</v>
          </cell>
          <cell r="D362">
            <v>609600</v>
          </cell>
          <cell r="E362">
            <v>8090108</v>
          </cell>
          <cell r="F362">
            <v>6832383.4400000004</v>
          </cell>
          <cell r="G362">
            <v>1257724.56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2.6.5</v>
          </cell>
          <cell r="B363" t="str">
            <v>MAQUINARIA, OTROS EQUIPOS Y HERRAMIENTAS</v>
          </cell>
          <cell r="C363">
            <v>7480508</v>
          </cell>
          <cell r="D363">
            <v>609600</v>
          </cell>
          <cell r="E363">
            <v>8090108</v>
          </cell>
          <cell r="F363">
            <v>6832383.4400000004</v>
          </cell>
          <cell r="G363">
            <v>1257724.56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2.6.5.1</v>
          </cell>
          <cell r="B364" t="str">
            <v>Maquinaria y equipo agropecuario</v>
          </cell>
          <cell r="C364">
            <v>0</v>
          </cell>
          <cell r="D364">
            <v>420000</v>
          </cell>
          <cell r="E364">
            <v>420000</v>
          </cell>
          <cell r="F364">
            <v>11885.2</v>
          </cell>
          <cell r="G364">
            <v>408114.8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2.6.5.1.01</v>
          </cell>
          <cell r="B365" t="str">
            <v>Maquinaria y equipo agropecuario</v>
          </cell>
          <cell r="C365">
            <v>0</v>
          </cell>
          <cell r="D365">
            <v>420000</v>
          </cell>
          <cell r="E365">
            <v>420000</v>
          </cell>
          <cell r="F365">
            <v>11885.2</v>
          </cell>
          <cell r="G365">
            <v>408114.8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2.6.5.2</v>
          </cell>
          <cell r="B366" t="str">
            <v>Maquinaria y equipo industrial</v>
          </cell>
          <cell r="C366">
            <v>1150000</v>
          </cell>
          <cell r="D366">
            <v>0</v>
          </cell>
          <cell r="E366">
            <v>1150000</v>
          </cell>
          <cell r="F366">
            <v>786972.18</v>
          </cell>
          <cell r="G366">
            <v>363027.82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2.6.5.2.01</v>
          </cell>
          <cell r="B367" t="str">
            <v>Maquinaria y equipo industrial</v>
          </cell>
          <cell r="C367">
            <v>1150000</v>
          </cell>
          <cell r="D367">
            <v>0</v>
          </cell>
          <cell r="E367">
            <v>1150000</v>
          </cell>
          <cell r="F367">
            <v>786972.18</v>
          </cell>
          <cell r="G367">
            <v>363027.82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2.6.5.4</v>
          </cell>
          <cell r="B368" t="str">
            <v>Sistemas y equipos de climatización</v>
          </cell>
          <cell r="C368">
            <v>6115508</v>
          </cell>
          <cell r="D368">
            <v>0</v>
          </cell>
          <cell r="E368">
            <v>6115508</v>
          </cell>
          <cell r="F368">
            <v>5908543</v>
          </cell>
          <cell r="G368">
            <v>206965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2.6.5.4.01</v>
          </cell>
          <cell r="B369" t="str">
            <v>Sistemas y equipos de climatización</v>
          </cell>
          <cell r="C369">
            <v>6115508</v>
          </cell>
          <cell r="D369">
            <v>0</v>
          </cell>
          <cell r="E369">
            <v>6115508</v>
          </cell>
          <cell r="F369">
            <v>5908543</v>
          </cell>
          <cell r="G369">
            <v>206965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2.6.5.5</v>
          </cell>
          <cell r="B370" t="str">
            <v>Equipo de comunicación, telecomunicaciones y señalamiento</v>
          </cell>
          <cell r="C370">
            <v>185000</v>
          </cell>
          <cell r="D370">
            <v>0</v>
          </cell>
          <cell r="E370">
            <v>185000</v>
          </cell>
          <cell r="F370">
            <v>185000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2.6.5.5.01</v>
          </cell>
          <cell r="B371" t="str">
            <v>Equipo de comunicación, telecomunicaciones y señalamiento</v>
          </cell>
          <cell r="C371">
            <v>185000</v>
          </cell>
          <cell r="D371">
            <v>0</v>
          </cell>
          <cell r="E371">
            <v>185000</v>
          </cell>
          <cell r="F371">
            <v>185000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2.6.5.7</v>
          </cell>
          <cell r="B372" t="str">
            <v>Máquinas-herramientas</v>
          </cell>
          <cell r="C372">
            <v>30000</v>
          </cell>
          <cell r="D372">
            <v>189600</v>
          </cell>
          <cell r="E372">
            <v>219600</v>
          </cell>
          <cell r="F372">
            <v>-60016.94</v>
          </cell>
          <cell r="G372">
            <v>279616.94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2.6.5.7.01</v>
          </cell>
          <cell r="B373" t="str">
            <v>Máquinas-herramientas</v>
          </cell>
          <cell r="C373">
            <v>30000</v>
          </cell>
          <cell r="D373">
            <v>189600</v>
          </cell>
          <cell r="E373">
            <v>219600</v>
          </cell>
          <cell r="F373">
            <v>-60016.94</v>
          </cell>
          <cell r="G373">
            <v>279616.94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2.6.2.6.6</v>
          </cell>
          <cell r="C374">
            <v>0</v>
          </cell>
          <cell r="D374">
            <v>50000</v>
          </cell>
          <cell r="E374">
            <v>50000</v>
          </cell>
          <cell r="F374">
            <v>30959.99</v>
          </cell>
          <cell r="G374">
            <v>19040.009999999998</v>
          </cell>
          <cell r="H374">
            <v>19040.009999999998</v>
          </cell>
          <cell r="I374">
            <v>19040.009999999998</v>
          </cell>
          <cell r="J374">
            <v>19040.009999999998</v>
          </cell>
          <cell r="K374">
            <v>19040.009999999998</v>
          </cell>
        </row>
        <row r="375">
          <cell r="A375">
            <v>2.6</v>
          </cell>
          <cell r="B375" t="str">
            <v>BIENES MUEBLES, INMUEBLES E INTANGIBLES</v>
          </cell>
          <cell r="C375">
            <v>0</v>
          </cell>
          <cell r="D375">
            <v>50000</v>
          </cell>
          <cell r="E375">
            <v>50000</v>
          </cell>
          <cell r="F375">
            <v>30959.99</v>
          </cell>
          <cell r="G375">
            <v>19040.009999999998</v>
          </cell>
          <cell r="H375">
            <v>19040.009999999998</v>
          </cell>
          <cell r="I375">
            <v>19040.009999999998</v>
          </cell>
          <cell r="J375">
            <v>19040.009999999998</v>
          </cell>
          <cell r="K375">
            <v>19040.009999999998</v>
          </cell>
        </row>
        <row r="376">
          <cell r="A376" t="str">
            <v>2.6.6</v>
          </cell>
          <cell r="B376" t="str">
            <v>EQUIPOS DE DEFENSA Y SEGURIDAD</v>
          </cell>
          <cell r="C376">
            <v>0</v>
          </cell>
          <cell r="D376">
            <v>50000</v>
          </cell>
          <cell r="E376">
            <v>50000</v>
          </cell>
          <cell r="F376">
            <v>30959.99</v>
          </cell>
          <cell r="G376">
            <v>19040.009999999998</v>
          </cell>
          <cell r="H376">
            <v>19040.009999999998</v>
          </cell>
          <cell r="I376">
            <v>19040.009999999998</v>
          </cell>
          <cell r="J376">
            <v>19040.009999999998</v>
          </cell>
          <cell r="K376">
            <v>19040.009999999998</v>
          </cell>
        </row>
        <row r="377">
          <cell r="A377" t="str">
            <v>2.6.6.2</v>
          </cell>
          <cell r="B377" t="str">
            <v>Equipos de seguridad</v>
          </cell>
          <cell r="C377">
            <v>0</v>
          </cell>
          <cell r="D377">
            <v>50000</v>
          </cell>
          <cell r="E377">
            <v>50000</v>
          </cell>
          <cell r="F377">
            <v>30959.99</v>
          </cell>
          <cell r="G377">
            <v>19040.009999999998</v>
          </cell>
          <cell r="H377">
            <v>19040.009999999998</v>
          </cell>
          <cell r="I377">
            <v>19040.009999999998</v>
          </cell>
          <cell r="J377">
            <v>19040.009999999998</v>
          </cell>
          <cell r="K377">
            <v>19040.009999999998</v>
          </cell>
        </row>
        <row r="378">
          <cell r="A378" t="str">
            <v>2.6.6.2.01</v>
          </cell>
          <cell r="B378" t="str">
            <v>Equipos de seguridad</v>
          </cell>
          <cell r="C378">
            <v>0</v>
          </cell>
          <cell r="D378">
            <v>50000</v>
          </cell>
          <cell r="E378">
            <v>50000</v>
          </cell>
          <cell r="F378">
            <v>30959.99</v>
          </cell>
          <cell r="G378">
            <v>19040.009999999998</v>
          </cell>
          <cell r="H378">
            <v>19040.009999999998</v>
          </cell>
          <cell r="I378">
            <v>19040.009999999998</v>
          </cell>
          <cell r="J378">
            <v>19040.009999999998</v>
          </cell>
          <cell r="K378">
            <v>19040.009999999998</v>
          </cell>
        </row>
        <row r="379">
          <cell r="A379" t="str">
            <v>2.6.2.6.8</v>
          </cell>
          <cell r="C379">
            <v>250000</v>
          </cell>
          <cell r="D379">
            <v>0</v>
          </cell>
          <cell r="E379">
            <v>250000</v>
          </cell>
          <cell r="F379">
            <v>37427.64</v>
          </cell>
          <cell r="G379">
            <v>212572.36</v>
          </cell>
          <cell r="H379">
            <v>212572.36</v>
          </cell>
          <cell r="I379">
            <v>212572.36</v>
          </cell>
          <cell r="J379">
            <v>212572.36</v>
          </cell>
          <cell r="K379">
            <v>212572.36</v>
          </cell>
        </row>
        <row r="380">
          <cell r="A380">
            <v>2.6</v>
          </cell>
          <cell r="B380" t="str">
            <v>BIENES MUEBLES, INMUEBLES E INTANGIBLES</v>
          </cell>
          <cell r="C380">
            <v>250000</v>
          </cell>
          <cell r="D380">
            <v>0</v>
          </cell>
          <cell r="E380">
            <v>250000</v>
          </cell>
          <cell r="F380">
            <v>37427.64</v>
          </cell>
          <cell r="G380">
            <v>212572.36</v>
          </cell>
          <cell r="H380">
            <v>212572.36</v>
          </cell>
          <cell r="I380">
            <v>212572.36</v>
          </cell>
          <cell r="J380">
            <v>212572.36</v>
          </cell>
          <cell r="K380">
            <v>212572.36</v>
          </cell>
        </row>
        <row r="381">
          <cell r="A381" t="str">
            <v>2.6.8</v>
          </cell>
          <cell r="B381" t="str">
            <v>BIENES INTANGIBLES</v>
          </cell>
          <cell r="C381">
            <v>250000</v>
          </cell>
          <cell r="D381">
            <v>0</v>
          </cell>
          <cell r="E381">
            <v>250000</v>
          </cell>
          <cell r="F381">
            <v>37427.64</v>
          </cell>
          <cell r="G381">
            <v>212572.36</v>
          </cell>
          <cell r="H381">
            <v>212572.36</v>
          </cell>
          <cell r="I381">
            <v>212572.36</v>
          </cell>
          <cell r="J381">
            <v>212572.36</v>
          </cell>
          <cell r="K381">
            <v>212572.36</v>
          </cell>
        </row>
        <row r="382">
          <cell r="A382" t="str">
            <v>2.6.8.3</v>
          </cell>
          <cell r="B382" t="str">
            <v>Programas de informática y base de datos</v>
          </cell>
          <cell r="C382">
            <v>250000</v>
          </cell>
          <cell r="D382">
            <v>0</v>
          </cell>
          <cell r="E382">
            <v>250000</v>
          </cell>
          <cell r="F382">
            <v>37427.64</v>
          </cell>
          <cell r="G382">
            <v>212572.36</v>
          </cell>
          <cell r="H382">
            <v>212572.36</v>
          </cell>
          <cell r="I382">
            <v>212572.36</v>
          </cell>
          <cell r="J382">
            <v>212572.36</v>
          </cell>
          <cell r="K382">
            <v>212572.36</v>
          </cell>
        </row>
        <row r="383">
          <cell r="A383" t="str">
            <v>2.6.8.3.02</v>
          </cell>
          <cell r="B383" t="str">
            <v>Base de datos</v>
          </cell>
          <cell r="C383">
            <v>250000</v>
          </cell>
          <cell r="D383">
            <v>0</v>
          </cell>
          <cell r="E383">
            <v>250000</v>
          </cell>
          <cell r="F383">
            <v>37427.64</v>
          </cell>
          <cell r="G383">
            <v>212572.36</v>
          </cell>
          <cell r="H383">
            <v>212572.36</v>
          </cell>
          <cell r="I383">
            <v>212572.36</v>
          </cell>
          <cell r="J383">
            <v>212572.36</v>
          </cell>
          <cell r="K383">
            <v>212572.36</v>
          </cell>
        </row>
        <row r="384">
          <cell r="A384" t="str">
            <v>Ref CCP Concepto.Ref CCP Cuenta</v>
          </cell>
        </row>
        <row r="386">
          <cell r="A386" t="str">
            <v>Total General</v>
          </cell>
          <cell r="C386">
            <v>3017699205</v>
          </cell>
          <cell r="D386">
            <v>42758103.539999999</v>
          </cell>
          <cell r="E386">
            <v>3060457308.54</v>
          </cell>
          <cell r="F386">
            <v>1661624487.26</v>
          </cell>
          <cell r="G386">
            <v>1398832821.28</v>
          </cell>
          <cell r="H386">
            <v>1301876500.49</v>
          </cell>
          <cell r="I386">
            <v>1259413376.8399999</v>
          </cell>
          <cell r="J386">
            <v>1166557948.0699999</v>
          </cell>
          <cell r="K386">
            <v>1164607097.52</v>
          </cell>
        </row>
        <row r="387">
          <cell r="A387" t="str">
            <v>2.7.2.7.1</v>
          </cell>
          <cell r="C387">
            <v>0</v>
          </cell>
          <cell r="D387">
            <v>783384.29</v>
          </cell>
          <cell r="E387">
            <v>783384.29</v>
          </cell>
          <cell r="F387">
            <v>0</v>
          </cell>
          <cell r="G387">
            <v>783384.29</v>
          </cell>
          <cell r="H387">
            <v>783384.29</v>
          </cell>
          <cell r="I387">
            <v>0</v>
          </cell>
          <cell r="J387">
            <v>0</v>
          </cell>
          <cell r="K387">
            <v>0</v>
          </cell>
        </row>
        <row r="388">
          <cell r="A388">
            <v>2.7</v>
          </cell>
          <cell r="B388" t="str">
            <v>OBRAS</v>
          </cell>
          <cell r="C388">
            <v>0</v>
          </cell>
          <cell r="D388">
            <v>783384.29</v>
          </cell>
          <cell r="E388">
            <v>783384.29</v>
          </cell>
          <cell r="F388">
            <v>0</v>
          </cell>
          <cell r="G388">
            <v>783384.29</v>
          </cell>
          <cell r="H388">
            <v>783384.29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2.7.1</v>
          </cell>
          <cell r="B389" t="str">
            <v>OBRAS EN EDIFICACIONES</v>
          </cell>
          <cell r="C389">
            <v>0</v>
          </cell>
          <cell r="D389">
            <v>783384.29</v>
          </cell>
          <cell r="E389">
            <v>783384.29</v>
          </cell>
          <cell r="F389">
            <v>0</v>
          </cell>
          <cell r="G389">
            <v>783384.29</v>
          </cell>
          <cell r="H389">
            <v>783384.29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2.7.1.5</v>
          </cell>
          <cell r="B390" t="str">
            <v>Supervisión e inspección de obras en edificaciones</v>
          </cell>
          <cell r="C390">
            <v>0</v>
          </cell>
          <cell r="D390">
            <v>783384.29</v>
          </cell>
          <cell r="E390">
            <v>783384.29</v>
          </cell>
          <cell r="F390">
            <v>0</v>
          </cell>
          <cell r="G390">
            <v>783384.29</v>
          </cell>
          <cell r="H390">
            <v>783384.29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2.7.1.5.01</v>
          </cell>
          <cell r="B391" t="str">
            <v>Supervisión e inspección de obras en edificaciones</v>
          </cell>
          <cell r="C391">
            <v>0</v>
          </cell>
          <cell r="D391">
            <v>783384.29</v>
          </cell>
          <cell r="E391">
            <v>783384.29</v>
          </cell>
          <cell r="F391">
            <v>0</v>
          </cell>
          <cell r="G391">
            <v>783384.29</v>
          </cell>
          <cell r="H391">
            <v>783384.29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2.7.2.7.2</v>
          </cell>
          <cell r="C392">
            <v>0</v>
          </cell>
          <cell r="D392">
            <v>6453501.3300000001</v>
          </cell>
          <cell r="E392">
            <v>6453501.3300000001</v>
          </cell>
          <cell r="F392">
            <v>505236.19</v>
          </cell>
          <cell r="G392">
            <v>5948265.1399999997</v>
          </cell>
          <cell r="H392">
            <v>4211954.49</v>
          </cell>
          <cell r="I392">
            <v>2303098.3199999998</v>
          </cell>
          <cell r="J392">
            <v>807881.79</v>
          </cell>
          <cell r="K392">
            <v>807881.79</v>
          </cell>
        </row>
        <row r="393">
          <cell r="A393">
            <v>2.7</v>
          </cell>
          <cell r="B393" t="str">
            <v>OBRAS</v>
          </cell>
          <cell r="C393">
            <v>0</v>
          </cell>
          <cell r="D393">
            <v>6453501.3300000001</v>
          </cell>
          <cell r="E393">
            <v>6453501.3300000001</v>
          </cell>
          <cell r="F393">
            <v>505236.19</v>
          </cell>
          <cell r="G393">
            <v>5948265.1399999997</v>
          </cell>
          <cell r="H393">
            <v>4211954.49</v>
          </cell>
          <cell r="I393">
            <v>2303098.3199999998</v>
          </cell>
          <cell r="J393">
            <v>807881.79</v>
          </cell>
          <cell r="K393">
            <v>807881.79</v>
          </cell>
        </row>
        <row r="394">
          <cell r="A394" t="str">
            <v>2.7.2</v>
          </cell>
          <cell r="B394" t="str">
            <v>INFRAESTRUCTURA</v>
          </cell>
          <cell r="C394">
            <v>0</v>
          </cell>
          <cell r="D394">
            <v>6453501.3300000001</v>
          </cell>
          <cell r="E394">
            <v>6453501.3300000001</v>
          </cell>
          <cell r="F394">
            <v>505236.19</v>
          </cell>
          <cell r="G394">
            <v>5948265.1399999997</v>
          </cell>
          <cell r="H394">
            <v>4211954.49</v>
          </cell>
          <cell r="I394">
            <v>2303098.3199999998</v>
          </cell>
          <cell r="J394">
            <v>807881.79</v>
          </cell>
          <cell r="K394">
            <v>807881.79</v>
          </cell>
        </row>
        <row r="395">
          <cell r="A395" t="str">
            <v>2.7.2.7</v>
          </cell>
          <cell r="B395" t="str">
            <v>Obras urbanísticas</v>
          </cell>
          <cell r="C395">
            <v>0</v>
          </cell>
          <cell r="D395">
            <v>6453501.3300000001</v>
          </cell>
          <cell r="E395">
            <v>6453501.3300000001</v>
          </cell>
          <cell r="F395">
            <v>505236.19</v>
          </cell>
          <cell r="G395">
            <v>5948265.1399999997</v>
          </cell>
          <cell r="H395">
            <v>4211954.49</v>
          </cell>
          <cell r="I395">
            <v>2303098.3199999998</v>
          </cell>
          <cell r="J395">
            <v>807881.79</v>
          </cell>
          <cell r="K395">
            <v>807881.79</v>
          </cell>
        </row>
        <row r="396">
          <cell r="A396" t="str">
            <v>2.7.2.7.01</v>
          </cell>
          <cell r="B396" t="str">
            <v>Obras urbanísticas</v>
          </cell>
          <cell r="C396">
            <v>0</v>
          </cell>
          <cell r="D396">
            <v>6453501.3300000001</v>
          </cell>
          <cell r="E396">
            <v>6453501.3300000001</v>
          </cell>
          <cell r="F396">
            <v>505236.19</v>
          </cell>
          <cell r="G396">
            <v>5948265.1399999997</v>
          </cell>
          <cell r="H396">
            <v>4211954.49</v>
          </cell>
          <cell r="I396">
            <v>2303098.3199999998</v>
          </cell>
          <cell r="J396">
            <v>807881.79</v>
          </cell>
          <cell r="K396">
            <v>807881.79</v>
          </cell>
        </row>
        <row r="397">
          <cell r="A397" t="str">
            <v>Parametros del Reporte :</v>
          </cell>
        </row>
        <row r="398">
          <cell r="A398" t="str">
            <v>Tipo Moneda : 1 - Nacional Tipo Gasto : Presupuestado Parametros Reporte:
Hasta : 30/06/2022 23:59
null : Balance Aprobado</v>
          </cell>
        </row>
        <row r="399">
          <cell r="A399" t="str">
            <v>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dr.gov.sigef.clasificadores.programatico.actividadobra.LookupVOActividadObra-Actividad / Obra
Nombre :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BE592-2C83-4E4C-B0B0-5C0AF7844BB3}">
  <dimension ref="A3:R102"/>
  <sheetViews>
    <sheetView tabSelected="1" topLeftCell="B1" workbookViewId="0"/>
  </sheetViews>
  <sheetFormatPr baseColWidth="10" defaultRowHeight="15" x14ac:dyDescent="0.25"/>
  <cols>
    <col min="1" max="1" width="5.5703125" style="1" hidden="1" customWidth="1"/>
    <col min="2" max="2" width="46.85546875" style="1" customWidth="1"/>
    <col min="3" max="3" width="17.140625" style="1" bestFit="1" customWidth="1"/>
    <col min="4" max="4" width="17.42578125" style="1" bestFit="1" customWidth="1"/>
    <col min="5" max="5" width="15.140625" style="1" bestFit="1" customWidth="1"/>
    <col min="6" max="6" width="14.85546875" style="1" bestFit="1" customWidth="1"/>
    <col min="7" max="9" width="15.42578125" style="1" bestFit="1" customWidth="1"/>
    <col min="10" max="10" width="15.140625" style="1" bestFit="1" customWidth="1"/>
    <col min="11" max="16" width="10.140625" style="1" customWidth="1"/>
    <col min="17" max="17" width="12.140625" style="1" customWidth="1"/>
    <col min="18" max="18" width="11.42578125" style="1" customWidth="1"/>
    <col min="19" max="16384" width="11.42578125" style="1"/>
  </cols>
  <sheetData>
    <row r="3" spans="1:18" s="2" customFormat="1" ht="28.5" customHeight="1" x14ac:dyDescent="0.25">
      <c r="A3" s="1"/>
      <c r="B3" s="34" t="s">
        <v>165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1"/>
    </row>
    <row r="4" spans="1:18" s="2" customFormat="1" ht="21" customHeight="1" x14ac:dyDescent="0.25">
      <c r="A4" s="1"/>
      <c r="B4" s="32" t="s">
        <v>164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"/>
    </row>
    <row r="5" spans="1:18" s="2" customFormat="1" ht="15.75" x14ac:dyDescent="0.25">
      <c r="A5" s="1"/>
      <c r="B5" s="33" t="s">
        <v>163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1"/>
    </row>
    <row r="6" spans="1:18" s="2" customFormat="1" ht="15.75" customHeight="1" x14ac:dyDescent="0.25">
      <c r="A6" s="1"/>
      <c r="B6" s="32" t="s">
        <v>162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1"/>
    </row>
    <row r="7" spans="1:18" s="2" customFormat="1" ht="15.75" customHeight="1" x14ac:dyDescent="0.25">
      <c r="A7" s="1"/>
      <c r="B7" s="31" t="s">
        <v>161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1"/>
    </row>
    <row r="8" spans="1:18" s="2" customFormat="1" x14ac:dyDescent="0.25">
      <c r="A8" s="1"/>
      <c r="B8" s="30" t="s">
        <v>160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1"/>
    </row>
    <row r="9" spans="1:18" s="5" customFormat="1" ht="25.5" customHeight="1" x14ac:dyDescent="0.25">
      <c r="B9" s="28" t="s">
        <v>159</v>
      </c>
      <c r="C9" s="27" t="s">
        <v>158</v>
      </c>
      <c r="D9" s="27" t="s">
        <v>157</v>
      </c>
      <c r="E9" s="29" t="s">
        <v>156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8" s="5" customFormat="1" ht="9" x14ac:dyDescent="0.25">
      <c r="B10" s="28"/>
      <c r="C10" s="27"/>
      <c r="D10" s="27"/>
      <c r="E10" s="25" t="s">
        <v>155</v>
      </c>
      <c r="F10" s="25" t="s">
        <v>154</v>
      </c>
      <c r="G10" s="25" t="s">
        <v>153</v>
      </c>
      <c r="H10" s="25" t="s">
        <v>152</v>
      </c>
      <c r="I10" s="26" t="s">
        <v>151</v>
      </c>
      <c r="J10" s="25" t="s">
        <v>150</v>
      </c>
      <c r="K10" s="26" t="s">
        <v>149</v>
      </c>
      <c r="L10" s="25" t="s">
        <v>148</v>
      </c>
      <c r="M10" s="25" t="s">
        <v>147</v>
      </c>
      <c r="N10" s="25" t="s">
        <v>146</v>
      </c>
      <c r="O10" s="25" t="s">
        <v>145</v>
      </c>
      <c r="P10" s="26" t="s">
        <v>144</v>
      </c>
      <c r="Q10" s="25" t="s">
        <v>143</v>
      </c>
    </row>
    <row r="11" spans="1:18" s="5" customFormat="1" ht="9" x14ac:dyDescent="0.25">
      <c r="B11" s="20" t="s">
        <v>142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8" s="5" customFormat="1" ht="9" x14ac:dyDescent="0.25">
      <c r="B12" s="18" t="s">
        <v>141</v>
      </c>
      <c r="C12" s="12">
        <f>C13+C14+C17+C15</f>
        <v>1467205996</v>
      </c>
      <c r="D12" s="12">
        <f>D13+D14+D17+D15</f>
        <v>1388646662</v>
      </c>
      <c r="E12" s="12">
        <f>E13+E14+E17+E15</f>
        <v>88719680.450000003</v>
      </c>
      <c r="F12" s="12">
        <f>F13+F14+F17+F15</f>
        <v>114823756.95</v>
      </c>
      <c r="G12" s="12">
        <f>G13+G14+G17+G15</f>
        <v>108304151.26000001</v>
      </c>
      <c r="H12" s="12">
        <f>H13+H14+H17+H15</f>
        <v>107652205.61</v>
      </c>
      <c r="I12" s="12">
        <f>I13+I14+I17+I15</f>
        <v>108425408.18000001</v>
      </c>
      <c r="J12" s="12">
        <f>J13+J14+J17+J15</f>
        <v>134639830.85999998</v>
      </c>
      <c r="K12" s="12">
        <f>K13+K14+K17+K15</f>
        <v>0</v>
      </c>
      <c r="L12" s="12">
        <f>L13+L14+L17+L15</f>
        <v>0</v>
      </c>
      <c r="M12" s="12">
        <f>M13+M14+M17+M15</f>
        <v>0</v>
      </c>
      <c r="N12" s="12">
        <f>N13+N14+N17+N15</f>
        <v>0</v>
      </c>
      <c r="O12" s="12">
        <f>O13+O14+O17+O15</f>
        <v>0</v>
      </c>
      <c r="P12" s="12">
        <f>P13+P14+P15+P16+P17</f>
        <v>0</v>
      </c>
      <c r="Q12" s="12">
        <f>E12+F12+G12+H12+I12+J12+K12+L12+M12+N12+O12+P12</f>
        <v>662565033.31000006</v>
      </c>
    </row>
    <row r="13" spans="1:18" s="5" customFormat="1" ht="9" x14ac:dyDescent="0.25">
      <c r="A13" s="5" t="s">
        <v>140</v>
      </c>
      <c r="B13" s="21" t="s">
        <v>139</v>
      </c>
      <c r="C13" s="16">
        <f>IFERROR(VLOOKUP($A13,[1]SIGEF_PRESUPUESTO!$A:$K,3,0),0)</f>
        <v>1216576543</v>
      </c>
      <c r="D13" s="16">
        <f>IFERROR(VLOOKUP($A13,[1]SIGEF_PRESUPUESTO!$A:$K,5,0),0)</f>
        <v>1145809071.4200001</v>
      </c>
      <c r="E13" s="16">
        <f>IFERROR(VLOOKUP($A13,[1]SIGEF!$A:$P,4,0),0)</f>
        <v>76805712.75</v>
      </c>
      <c r="F13" s="16">
        <f>IFERROR(VLOOKUP($A13,[1]SIGEF!$A:$P,5,0),0)</f>
        <v>95454349.140000001</v>
      </c>
      <c r="G13" s="16">
        <f>IFERROR(VLOOKUP($A13,[1]SIGEF!$A:$P,6,0),0)</f>
        <v>91724927.280000001</v>
      </c>
      <c r="H13" s="16">
        <f>IFERROR(VLOOKUP($A13,[1]SIGEF!$A:$P,7,0),0)</f>
        <v>91229467.480000004</v>
      </c>
      <c r="I13" s="16">
        <f>IFERROR(VLOOKUP($A13,[1]SIGEF!$A:$P,8,0),0)</f>
        <v>92047956.420000002</v>
      </c>
      <c r="J13" s="16">
        <f>IFERROR(VLOOKUP($A13,[1]SIGEF!$A:$P,9,0),0)</f>
        <v>118185838.09999999</v>
      </c>
      <c r="K13" s="16">
        <f>IFERROR(VLOOKUP($A13,[1]SIGEF!$A:$P,10,0),0)</f>
        <v>0</v>
      </c>
      <c r="L13" s="16">
        <f>IFERROR(VLOOKUP($A13,[1]SIGEF!$A:$P,11,0),0)</f>
        <v>0</v>
      </c>
      <c r="M13" s="16">
        <f>IFERROR(VLOOKUP($A13,[1]SIGEF!$A:$P,12,0),0)</f>
        <v>0</v>
      </c>
      <c r="N13" s="16">
        <f>IFERROR(VLOOKUP($A13,[1]SIGEF!$A:$P,13,0),0)</f>
        <v>0</v>
      </c>
      <c r="O13" s="16">
        <f>IFERROR(VLOOKUP($A13,[1]SIGEF!$A:$P,14,0),0)</f>
        <v>0</v>
      </c>
      <c r="P13" s="16">
        <f>IFERROR(VLOOKUP($A13,[1]SIGEF!$A:$P,15,0),0)</f>
        <v>0</v>
      </c>
      <c r="Q13" s="16">
        <f>E13+F13+G13+H13+I13+J13+K13+L13+M13+N13+O13+P13</f>
        <v>565448251.16999996</v>
      </c>
    </row>
    <row r="14" spans="1:18" s="5" customFormat="1" ht="9" x14ac:dyDescent="0.25">
      <c r="A14" s="5" t="s">
        <v>138</v>
      </c>
      <c r="B14" s="21" t="s">
        <v>137</v>
      </c>
      <c r="C14" s="16">
        <f>IFERROR(VLOOKUP($A14,[1]SIGEF_PRESUPUESTO!$A:$K,3,0),0)</f>
        <v>86372308</v>
      </c>
      <c r="D14" s="16">
        <f>IFERROR(VLOOKUP($A14,[1]SIGEF_PRESUPUESTO!$A:$K,5,0),0)</f>
        <v>68495483.939999998</v>
      </c>
      <c r="E14" s="16">
        <f>IFERROR(VLOOKUP($A14,[1]SIGEF!$A:$P,4,0),0)</f>
        <v>347828.83</v>
      </c>
      <c r="F14" s="16">
        <f>IFERROR(VLOOKUP($A14,[1]SIGEF!$A:$P,5,0),0)</f>
        <v>5129828.83</v>
      </c>
      <c r="G14" s="16">
        <f>IFERROR(VLOOKUP($A14,[1]SIGEF!$A:$P,6,0),0)</f>
        <v>2771628.83</v>
      </c>
      <c r="H14" s="16">
        <f>IFERROR(VLOOKUP($A14,[1]SIGEF!$A:$P,7,0),0)</f>
        <v>2688777.83</v>
      </c>
      <c r="I14" s="16">
        <f>IFERROR(VLOOKUP($A14,[1]SIGEF!$A:$P,8,0),0)</f>
        <v>2882477.83</v>
      </c>
      <c r="J14" s="16">
        <f>IFERROR(VLOOKUP($A14,[1]SIGEF!$A:$P,9,0),0)</f>
        <v>2775619.83</v>
      </c>
      <c r="K14" s="16">
        <f>IFERROR(VLOOKUP($A14,[1]SIGEF!$A:$P,10,0),0)</f>
        <v>0</v>
      </c>
      <c r="L14" s="16">
        <f>IFERROR(VLOOKUP($A14,[1]SIGEF!$A:$P,11,0),0)</f>
        <v>0</v>
      </c>
      <c r="M14" s="16">
        <f>IFERROR(VLOOKUP($A14,[1]SIGEF!$A:$P,12,0),0)</f>
        <v>0</v>
      </c>
      <c r="N14" s="16">
        <f>IFERROR(VLOOKUP($A14,[1]SIGEF!$A:$P,13,0),0)</f>
        <v>0</v>
      </c>
      <c r="O14" s="16">
        <f>IFERROR(VLOOKUP($A14,[1]SIGEF!$A:$P,14,0),0)</f>
        <v>0</v>
      </c>
      <c r="P14" s="22">
        <f>IFERROR(VLOOKUP($A14,[1]SIGEF!$A:$P,15,0),0)</f>
        <v>0</v>
      </c>
      <c r="Q14" s="16">
        <f>E14+F14+G14+H14+I14+J14+K14+L14+M14+N14+O14+P14</f>
        <v>16596161.98</v>
      </c>
    </row>
    <row r="15" spans="1:18" s="5" customFormat="1" ht="9" x14ac:dyDescent="0.25">
      <c r="A15" s="5" t="s">
        <v>136</v>
      </c>
      <c r="B15" s="9" t="s">
        <v>135</v>
      </c>
      <c r="C15" s="16">
        <f>IFERROR(VLOOKUP($A15,[1]SIGEF_PRESUPUESTO!$A:$K,3,0),0)</f>
        <v>360000</v>
      </c>
      <c r="D15" s="16">
        <f>IFERROR(VLOOKUP($A15,[1]SIGEF_PRESUPUESTO!$A:$K,5,0),0)</f>
        <v>360000</v>
      </c>
      <c r="E15" s="16">
        <f>IFERROR(VLOOKUP($A15,[1]SIGEF!$A:$P,4,0),0)</f>
        <v>0</v>
      </c>
      <c r="F15" s="16">
        <f>IFERROR(VLOOKUP($A15,[1]SIGEF!$A:$P,5,0),0)</f>
        <v>0</v>
      </c>
      <c r="G15" s="16">
        <f>IFERROR(VLOOKUP($A15,[1]SIGEF!$A:$P,6,0),0)</f>
        <v>0</v>
      </c>
      <c r="H15" s="16">
        <f>IFERROR(VLOOKUP($A15,[1]SIGEF!$A:$P,7,0),0)</f>
        <v>0</v>
      </c>
      <c r="I15" s="16">
        <f>IFERROR(VLOOKUP($A15,[1]SIGEF!$A:$P,8,0),0)</f>
        <v>0</v>
      </c>
      <c r="J15" s="16">
        <f>IFERROR(VLOOKUP($A15,[1]SIGEF!$A:$P,9,0),0)</f>
        <v>0</v>
      </c>
      <c r="K15" s="16">
        <f>IFERROR(VLOOKUP($A15,[1]SIGEF!$A:$P,10,0),0)</f>
        <v>0</v>
      </c>
      <c r="L15" s="16">
        <f>IFERROR(VLOOKUP($A15,[1]SIGEF!$A:$P,11,0),0)</f>
        <v>0</v>
      </c>
      <c r="M15" s="16">
        <f>IFERROR(VLOOKUP($A15,[1]SIGEF!$A:$P,12,0),0)</f>
        <v>0</v>
      </c>
      <c r="N15" s="16">
        <f>IFERROR(VLOOKUP($A15,[1]SIGEF!$A:$P,13,0),0)</f>
        <v>0</v>
      </c>
      <c r="O15" s="16">
        <f>IFERROR(VLOOKUP($A15,[1]SIGEF!$A:$P,14,0),0)</f>
        <v>0</v>
      </c>
      <c r="P15" s="16">
        <f>IFERROR(VLOOKUP($A15,[1]SIGEF!$A:$P,15,0),0)</f>
        <v>0</v>
      </c>
      <c r="Q15" s="16">
        <f>E15+F15+G15+H15+I15+J15+K15+L15+M15+N15+O15+P15</f>
        <v>0</v>
      </c>
      <c r="R15" s="24"/>
    </row>
    <row r="16" spans="1:18" s="5" customFormat="1" ht="9" x14ac:dyDescent="0.25">
      <c r="A16" s="5" t="s">
        <v>134</v>
      </c>
      <c r="B16" s="9" t="s">
        <v>133</v>
      </c>
      <c r="C16" s="16">
        <f>IFERROR(VLOOKUP($A16,[1]SIGEF_PRESUPUESTO!$A:$K,3,0),0)</f>
        <v>0</v>
      </c>
      <c r="D16" s="16">
        <f>IFERROR(VLOOKUP($A16,[1]SIGEF_PRESUPUESTO!$A:$K,5,0),0)</f>
        <v>0</v>
      </c>
      <c r="E16" s="16">
        <f>IFERROR(VLOOKUP($A16,[1]SIGEF!$A:$P,4,0),0)</f>
        <v>0</v>
      </c>
      <c r="F16" s="16">
        <f>IFERROR(VLOOKUP($A16,[1]SIGEF!$A:$P,5,0),0)</f>
        <v>0</v>
      </c>
      <c r="G16" s="16">
        <f>IFERROR(VLOOKUP($A16,[1]SIGEF!$A:$P,6,0),0)</f>
        <v>0</v>
      </c>
      <c r="H16" s="16">
        <f>IFERROR(VLOOKUP($A16,[1]SIGEF!$A:$P,7,0),0)</f>
        <v>0</v>
      </c>
      <c r="I16" s="16">
        <f>IFERROR(VLOOKUP($A16,[1]SIGEF!$A:$P,8,0),0)</f>
        <v>0</v>
      </c>
      <c r="J16" s="16">
        <f>IFERROR(VLOOKUP($A16,[1]SIGEF!$A:$P,9,0),0)</f>
        <v>0</v>
      </c>
      <c r="K16" s="16">
        <f>IFERROR(VLOOKUP($A16,[1]SIGEF!$A:$P,10,0),0)</f>
        <v>0</v>
      </c>
      <c r="L16" s="16">
        <f>IFERROR(VLOOKUP($A16,[1]SIGEF!$A:$P,11,0),0)</f>
        <v>0</v>
      </c>
      <c r="M16" s="16">
        <f>IFERROR(VLOOKUP($A16,[1]SIGEF!$A:$P,12,0),0)</f>
        <v>0</v>
      </c>
      <c r="N16" s="16">
        <f>IFERROR(VLOOKUP($A16,[1]SIGEF!$A:$P,13,0),0)</f>
        <v>0</v>
      </c>
      <c r="O16" s="16">
        <f>IFERROR(VLOOKUP($A16,[1]SIGEF!$A:$P,14,0),0)</f>
        <v>0</v>
      </c>
      <c r="P16" s="16">
        <f>IFERROR(VLOOKUP($A16,[1]SIGEF!$A:$P,15,0),0)</f>
        <v>0</v>
      </c>
      <c r="Q16" s="16">
        <f>E16+F16+G16+H16+I16+J16+K16+L16+M16+N16+O16+P16</f>
        <v>0</v>
      </c>
    </row>
    <row r="17" spans="1:17" s="5" customFormat="1" ht="9" x14ac:dyDescent="0.25">
      <c r="A17" s="5" t="s">
        <v>132</v>
      </c>
      <c r="B17" s="9" t="s">
        <v>131</v>
      </c>
      <c r="C17" s="16">
        <f>IFERROR(VLOOKUP($A17,[1]SIGEF_PRESUPUESTO!$A:$K,3,0),0)</f>
        <v>163897145</v>
      </c>
      <c r="D17" s="16">
        <f>IFERROR(VLOOKUP($A17,[1]SIGEF_PRESUPUESTO!$A:$K,5,0),0)</f>
        <v>173982106.63999999</v>
      </c>
      <c r="E17" s="16">
        <f>IFERROR(VLOOKUP($A17,[1]SIGEF!$A:$P,4,0),0)</f>
        <v>11566138.869999999</v>
      </c>
      <c r="F17" s="16">
        <f>IFERROR(VLOOKUP($A17,[1]SIGEF!$A:$P,5,0),0)</f>
        <v>14239578.98</v>
      </c>
      <c r="G17" s="16">
        <f>IFERROR(VLOOKUP($A17,[1]SIGEF!$A:$P,6,0),0)</f>
        <v>13807595.15</v>
      </c>
      <c r="H17" s="16">
        <f>IFERROR(VLOOKUP($A17,[1]SIGEF!$A:$P,7,0),0)</f>
        <v>13733960.300000001</v>
      </c>
      <c r="I17" s="16">
        <f>IFERROR(VLOOKUP($A17,[1]SIGEF!$A:$P,8,0),0)</f>
        <v>13494973.93</v>
      </c>
      <c r="J17" s="16">
        <f>IFERROR(VLOOKUP($A17,[1]SIGEF!$A:$P,9,0),0)</f>
        <v>13678372.93</v>
      </c>
      <c r="K17" s="16">
        <f>IFERROR(VLOOKUP($A17,[1]SIGEF!$A:$P,10,0),0)</f>
        <v>0</v>
      </c>
      <c r="L17" s="16">
        <f>IFERROR(VLOOKUP($A17,[1]SIGEF!$A:$P,11,0),0)</f>
        <v>0</v>
      </c>
      <c r="M17" s="16">
        <f>IFERROR(VLOOKUP($A17,[1]SIGEF!$A:$P,12,0),0)</f>
        <v>0</v>
      </c>
      <c r="N17" s="16">
        <f>IFERROR(VLOOKUP($A17,[1]SIGEF!$A:$P,13,0),0)</f>
        <v>0</v>
      </c>
      <c r="O17" s="16">
        <f>IFERROR(VLOOKUP($A17,[1]SIGEF!$A:$P,14,0),0)</f>
        <v>0</v>
      </c>
      <c r="P17" s="22">
        <f>IFERROR(VLOOKUP($A17,[1]SIGEF!$A:$P,15,0),0)</f>
        <v>0</v>
      </c>
      <c r="Q17" s="16">
        <f>E17+F17+G17+H17+I17+J17+K17+L17+M17+N17+O17+P17</f>
        <v>80520620.159999996</v>
      </c>
    </row>
    <row r="18" spans="1:17" s="5" customFormat="1" ht="9" x14ac:dyDescent="0.25">
      <c r="B18" s="18" t="s">
        <v>130</v>
      </c>
      <c r="C18" s="12">
        <f>C19+C20+C21+C22+C23+C24+C25+C26+C27</f>
        <v>474157989</v>
      </c>
      <c r="D18" s="12">
        <f>D19+D20+D21+D22+D23+D24+D25+D26+D27</f>
        <v>487702942.30000001</v>
      </c>
      <c r="E18" s="12">
        <f>E19+E20+E21+E22+E23+E24+E25+E26+E27</f>
        <v>10079084.4</v>
      </c>
      <c r="F18" s="12">
        <f>F19+F20+F21+F22+F23+F24+F25+F26+F27</f>
        <v>14886814.76</v>
      </c>
      <c r="G18" s="12">
        <f>G19+G20+G21+G22+G23+G24+G25+G26+G27</f>
        <v>18551254.899999999</v>
      </c>
      <c r="H18" s="12">
        <f>H19+H20+H21+H22+H23+H24+H25+H26+H27</f>
        <v>18986990.73</v>
      </c>
      <c r="I18" s="12">
        <f>I19+I20+I21+I22+I23+I24+I25+I26+I27</f>
        <v>19689492.899999999</v>
      </c>
      <c r="J18" s="12">
        <f>J19+J20+J21+J22+J23+J24+J25+J26+J27</f>
        <v>42384569.359999999</v>
      </c>
      <c r="K18" s="12">
        <f>K19+K20+K21+K22+K23+K24+K25+K26+K27</f>
        <v>0</v>
      </c>
      <c r="L18" s="12">
        <f>L19+L20+L21+L22+L23+L24+L25+L26+L27</f>
        <v>0</v>
      </c>
      <c r="M18" s="12">
        <f>M19+M20+M21+M22+M23+M24+M25+M26+M27</f>
        <v>0</v>
      </c>
      <c r="N18" s="12">
        <f>N19+N20+N21+N22+N23+N24+N25+N26+N27</f>
        <v>0</v>
      </c>
      <c r="O18" s="12">
        <f>O19+O20+O21+O22+O23+O24+O25+O26+O27</f>
        <v>0</v>
      </c>
      <c r="P18" s="12">
        <f>P19+P20+P21+P23+P22+P24+P25+P26+P27</f>
        <v>0</v>
      </c>
      <c r="Q18" s="12">
        <f>E18+F18+G18+H18+I18+J18+K18+L18+M18+N18+O18+P18</f>
        <v>124578207.05</v>
      </c>
    </row>
    <row r="19" spans="1:17" s="5" customFormat="1" ht="9" x14ac:dyDescent="0.25">
      <c r="A19" s="5" t="s">
        <v>129</v>
      </c>
      <c r="B19" s="21" t="s">
        <v>128</v>
      </c>
      <c r="C19" s="16">
        <f>IFERROR(VLOOKUP($A19,[1]SIGEF_PRESUPUESTO!$A:$K,3,0),0)</f>
        <v>179830500</v>
      </c>
      <c r="D19" s="16">
        <f>IFERROR(VLOOKUP($A19,[1]SIGEF_PRESUPUESTO!$A:$K,5,0),0)</f>
        <v>180335551</v>
      </c>
      <c r="E19" s="16">
        <f>IFERROR(VLOOKUP($A19,[1]SIGEF!$A:$P,4,0),0)</f>
        <v>9795760.6500000004</v>
      </c>
      <c r="F19" s="16">
        <f>IFERROR(VLOOKUP($A19,[1]SIGEF!$A:$P,5,0),0)</f>
        <v>13720460.74</v>
      </c>
      <c r="G19" s="16">
        <f>IFERROR(VLOOKUP($A19,[1]SIGEF!$A:$P,6,0),0)</f>
        <v>13434873.76</v>
      </c>
      <c r="H19" s="16">
        <f>IFERROR(VLOOKUP($A19,[1]SIGEF!$A:$P,7,0),0)</f>
        <v>15476056.1</v>
      </c>
      <c r="I19" s="16">
        <f>IFERROR(VLOOKUP($A19,[1]SIGEF!$A:$P,8,0),0)</f>
        <v>11820114.6</v>
      </c>
      <c r="J19" s="16">
        <f>IFERROR(VLOOKUP($A19,[1]SIGEF!$A:$P,9,0),0)</f>
        <v>19861151.460000001</v>
      </c>
      <c r="K19" s="16">
        <f>IFERROR(VLOOKUP($A19,[1]SIGEF!$A:$P,10,0),0)</f>
        <v>0</v>
      </c>
      <c r="L19" s="16">
        <f>IFERROR(VLOOKUP($A19,[1]SIGEF!$A:$P,11,0),0)</f>
        <v>0</v>
      </c>
      <c r="M19" s="16">
        <f>IFERROR(VLOOKUP($A19,[1]SIGEF!$A:$P,12,0),0)</f>
        <v>0</v>
      </c>
      <c r="N19" s="16">
        <f>IFERROR(VLOOKUP($A19,[1]SIGEF!$A:$P,13,0),0)</f>
        <v>0</v>
      </c>
      <c r="O19" s="16">
        <f>IFERROR(VLOOKUP($A19,[1]SIGEF!$A:$P,14,0),0)</f>
        <v>0</v>
      </c>
      <c r="P19" s="22">
        <f>IFERROR(VLOOKUP($A19,[1]SIGEF!$A:$P,15,0),0)</f>
        <v>0</v>
      </c>
      <c r="Q19" s="16">
        <f>E19+F19+G19+H19+I19+J19+K19+L19+M19+N19+O19+P19</f>
        <v>84108417.310000002</v>
      </c>
    </row>
    <row r="20" spans="1:17" s="5" customFormat="1" ht="9" x14ac:dyDescent="0.25">
      <c r="A20" s="5" t="s">
        <v>127</v>
      </c>
      <c r="B20" s="9" t="s">
        <v>126</v>
      </c>
      <c r="C20" s="16">
        <f>IFERROR(VLOOKUP($A20,[1]SIGEF_PRESUPUESTO!$A:$K,3,0),0)</f>
        <v>13594000</v>
      </c>
      <c r="D20" s="16">
        <f>IFERROR(VLOOKUP($A20,[1]SIGEF_PRESUPUESTO!$A:$K,5,0),0)</f>
        <v>19998614</v>
      </c>
      <c r="E20" s="16">
        <f>IFERROR(VLOOKUP($A20,[1]SIGEF!$A:$P,4,0),0)</f>
        <v>0</v>
      </c>
      <c r="F20" s="16">
        <f>IFERROR(VLOOKUP($A20,[1]SIGEF!$A:$P,5,0),0)</f>
        <v>0</v>
      </c>
      <c r="G20" s="16">
        <f>IFERROR(VLOOKUP($A20,[1]SIGEF!$A:$P,6,0),0)</f>
        <v>121114.89</v>
      </c>
      <c r="H20" s="16">
        <f>IFERROR(VLOOKUP($A20,[1]SIGEF!$A:$P,7,0),0)</f>
        <v>0</v>
      </c>
      <c r="I20" s="16">
        <f>IFERROR(VLOOKUP($A20,[1]SIGEF!$A:$P,8,0),0)</f>
        <v>10360.4</v>
      </c>
      <c r="J20" s="16">
        <f>IFERROR(VLOOKUP($A20,[1]SIGEF!$A:$P,9,0),0)</f>
        <v>2341871.66</v>
      </c>
      <c r="K20" s="16">
        <f>IFERROR(VLOOKUP($A20,[1]SIGEF!$A:$P,10,0),0)</f>
        <v>0</v>
      </c>
      <c r="L20" s="16">
        <f>IFERROR(VLOOKUP($A20,[1]SIGEF!$A:$P,11,0),0)</f>
        <v>0</v>
      </c>
      <c r="M20" s="16">
        <f>IFERROR(VLOOKUP($A20,[1]SIGEF!$A:$P,12,0),0)</f>
        <v>0</v>
      </c>
      <c r="N20" s="16">
        <f>IFERROR(VLOOKUP($A20,[1]SIGEF!$A:$P,13,0),0)</f>
        <v>0</v>
      </c>
      <c r="O20" s="16">
        <f>IFERROR(VLOOKUP($A20,[1]SIGEF!$A:$P,14,0),0)</f>
        <v>0</v>
      </c>
      <c r="P20" s="22">
        <f>IFERROR(VLOOKUP($A20,[1]SIGEF!$A:$P,15,0),0)</f>
        <v>0</v>
      </c>
      <c r="Q20" s="16">
        <f>E20+F20+G20+H20+I20+J20+K20+L20+M20+N20+O20+P20</f>
        <v>2473346.9500000002</v>
      </c>
    </row>
    <row r="21" spans="1:17" s="5" customFormat="1" ht="9" x14ac:dyDescent="0.25">
      <c r="A21" s="5" t="s">
        <v>125</v>
      </c>
      <c r="B21" s="21" t="s">
        <v>124</v>
      </c>
      <c r="C21" s="16">
        <f>IFERROR(VLOOKUP($A21,[1]SIGEF_PRESUPUESTO!$A:$K,3,0),0)</f>
        <v>4650000</v>
      </c>
      <c r="D21" s="16">
        <f>IFERROR(VLOOKUP($A21,[1]SIGEF_PRESUPUESTO!$A:$K,5,0),0)</f>
        <v>9432000</v>
      </c>
      <c r="E21" s="16">
        <f>IFERROR(VLOOKUP($A21,[1]SIGEF!$A:$P,4,0),0)</f>
        <v>0</v>
      </c>
      <c r="F21" s="16">
        <f>IFERROR(VLOOKUP($A21,[1]SIGEF!$A:$P,5,0),0)</f>
        <v>92150</v>
      </c>
      <c r="G21" s="16">
        <f>IFERROR(VLOOKUP($A21,[1]SIGEF!$A:$P,6,0),0)</f>
        <v>140250</v>
      </c>
      <c r="H21" s="16">
        <f>IFERROR(VLOOKUP($A21,[1]SIGEF!$A:$P,7,0),0)</f>
        <v>52450</v>
      </c>
      <c r="I21" s="16">
        <f>IFERROR(VLOOKUP($A21,[1]SIGEF!$A:$P,8,0),0)</f>
        <v>120100</v>
      </c>
      <c r="J21" s="16">
        <f>IFERROR(VLOOKUP($A21,[1]SIGEF!$A:$P,9,0),0)</f>
        <v>170150</v>
      </c>
      <c r="K21" s="16">
        <f>IFERROR(VLOOKUP($A21,[1]SIGEF!$A:$P,10,0),0)</f>
        <v>0</v>
      </c>
      <c r="L21" s="16">
        <f>IFERROR(VLOOKUP($A21,[1]SIGEF!$A:$P,11,0),0)</f>
        <v>0</v>
      </c>
      <c r="M21" s="16">
        <f>IFERROR(VLOOKUP($A21,[1]SIGEF!$A:$P,12,0),0)</f>
        <v>0</v>
      </c>
      <c r="N21" s="16">
        <f>IFERROR(VLOOKUP($A21,[1]SIGEF!$A:$P,13,0),0)</f>
        <v>0</v>
      </c>
      <c r="O21" s="16">
        <f>IFERROR(VLOOKUP($A21,[1]SIGEF!$A:$P,14,0),0)</f>
        <v>0</v>
      </c>
      <c r="P21" s="22">
        <f>IFERROR(VLOOKUP($A21,[1]SIGEF!$A:$P,15,0),0)</f>
        <v>0</v>
      </c>
      <c r="Q21" s="16">
        <f>E21+F21+G21+H21+I21+J21+K21+L21+M21+N21+O21+P21</f>
        <v>575100</v>
      </c>
    </row>
    <row r="22" spans="1:17" s="5" customFormat="1" ht="9" x14ac:dyDescent="0.25">
      <c r="A22" s="5" t="s">
        <v>123</v>
      </c>
      <c r="B22" s="21" t="s">
        <v>122</v>
      </c>
      <c r="C22" s="16">
        <f>IFERROR(VLOOKUP($A22,[1]SIGEF_PRESUPUESTO!$A:$K,3,0),0)</f>
        <v>8570000</v>
      </c>
      <c r="D22" s="16">
        <f>IFERROR(VLOOKUP($A22,[1]SIGEF_PRESUPUESTO!$A:$K,5,0),0)</f>
        <v>3964862.38</v>
      </c>
      <c r="E22" s="16">
        <f>IFERROR(VLOOKUP($A22,[1]SIGEF!$A:$P,4,0),0)</f>
        <v>0</v>
      </c>
      <c r="F22" s="16">
        <f>IFERROR(VLOOKUP($A22,[1]SIGEF!$A:$P,5,0),0)</f>
        <v>0</v>
      </c>
      <c r="G22" s="16">
        <f>IFERROR(VLOOKUP($A22,[1]SIGEF!$A:$P,6,0),0)</f>
        <v>0</v>
      </c>
      <c r="H22" s="16">
        <f>IFERROR(VLOOKUP($A22,[1]SIGEF!$A:$P,7,0),0)</f>
        <v>0</v>
      </c>
      <c r="I22" s="16">
        <f>IFERROR(VLOOKUP($A22,[1]SIGEF!$A:$P,8,0),0)</f>
        <v>0</v>
      </c>
      <c r="J22" s="16">
        <f>IFERROR(VLOOKUP($A22,[1]SIGEF!$A:$P,9,0),0)</f>
        <v>0</v>
      </c>
      <c r="K22" s="16">
        <f>IFERROR(VLOOKUP($A22,[1]SIGEF!$A:$P,10,0),0)</f>
        <v>0</v>
      </c>
      <c r="L22" s="16">
        <f>IFERROR(VLOOKUP($A22,[1]SIGEF!$A:$P,11,0),0)</f>
        <v>0</v>
      </c>
      <c r="M22" s="16">
        <f>IFERROR(VLOOKUP($A22,[1]SIGEF!$A:$P,12,0),0)</f>
        <v>0</v>
      </c>
      <c r="N22" s="16">
        <f>IFERROR(VLOOKUP($A22,[1]SIGEF!$A:$P,13,0),0)</f>
        <v>0</v>
      </c>
      <c r="O22" s="16">
        <f>IFERROR(VLOOKUP($A22,[1]SIGEF!$A:$P,14,0),0)</f>
        <v>0</v>
      </c>
      <c r="P22" s="16">
        <f>IFERROR(VLOOKUP($A22,[1]SIGEF!$A:$P,15,0),0)</f>
        <v>0</v>
      </c>
      <c r="Q22" s="16">
        <f>E22+F22+G22+H22+I22+J22+K22+L22+M22+N22+O22+P22</f>
        <v>0</v>
      </c>
    </row>
    <row r="23" spans="1:17" s="5" customFormat="1" ht="9" x14ac:dyDescent="0.25">
      <c r="A23" s="5" t="s">
        <v>121</v>
      </c>
      <c r="B23" s="21" t="s">
        <v>120</v>
      </c>
      <c r="C23" s="16">
        <f>IFERROR(VLOOKUP($A23,[1]SIGEF_PRESUPUESTO!$A:$K,3,0),0)</f>
        <v>35203996</v>
      </c>
      <c r="D23" s="16">
        <f>IFERROR(VLOOKUP($A23,[1]SIGEF_PRESUPUESTO!$A:$K,5,0),0)</f>
        <v>58889829</v>
      </c>
      <c r="E23" s="16">
        <f>IFERROR(VLOOKUP($A23,[1]SIGEF!$A:$P,4,0),0)</f>
        <v>15989</v>
      </c>
      <c r="F23" s="16">
        <f>IFERROR(VLOOKUP($A23,[1]SIGEF!$A:$P,5,0),0)</f>
        <v>145789</v>
      </c>
      <c r="G23" s="16">
        <f>IFERROR(VLOOKUP($A23,[1]SIGEF!$A:$P,6,0),0)</f>
        <v>893949</v>
      </c>
      <c r="H23" s="16">
        <f>IFERROR(VLOOKUP($A23,[1]SIGEF!$A:$P,7,0),0)</f>
        <v>549058.4</v>
      </c>
      <c r="I23" s="16">
        <f>IFERROR(VLOOKUP($A23,[1]SIGEF!$A:$P,8,0),0)</f>
        <v>360095.88</v>
      </c>
      <c r="J23" s="16">
        <f>IFERROR(VLOOKUP($A23,[1]SIGEF!$A:$P,9,0),0)</f>
        <v>905898.5</v>
      </c>
      <c r="K23" s="16">
        <f>IFERROR(VLOOKUP($A23,[1]SIGEF!$A:$P,10,0),0)</f>
        <v>0</v>
      </c>
      <c r="L23" s="16">
        <f>IFERROR(VLOOKUP($A23,[1]SIGEF!$A:$P,11,0),0)</f>
        <v>0</v>
      </c>
      <c r="M23" s="16">
        <f>IFERROR(VLOOKUP($A23,[1]SIGEF!$A:$P,12,0),0)</f>
        <v>0</v>
      </c>
      <c r="N23" s="16">
        <f>IFERROR(VLOOKUP($A23,[1]SIGEF!$A:$P,13,0),0)</f>
        <v>0</v>
      </c>
      <c r="O23" s="16">
        <f>IFERROR(VLOOKUP($A23,[1]SIGEF!$A:$P,14,0),0)</f>
        <v>0</v>
      </c>
      <c r="P23" s="22">
        <f>IFERROR(VLOOKUP($A23,[1]SIGEF!$A:$P,15,0),0)</f>
        <v>0</v>
      </c>
      <c r="Q23" s="16">
        <f>E23+F23+G23+H23+I23+J23+K23+L23+M23+N23+O23+P23</f>
        <v>2870779.78</v>
      </c>
    </row>
    <row r="24" spans="1:17" s="5" customFormat="1" ht="9" x14ac:dyDescent="0.25">
      <c r="A24" s="5" t="s">
        <v>119</v>
      </c>
      <c r="B24" s="21" t="s">
        <v>118</v>
      </c>
      <c r="C24" s="16">
        <f>IFERROR(VLOOKUP($A24,[1]SIGEF_PRESUPUESTO!$A:$K,3,0),0)</f>
        <v>17940000</v>
      </c>
      <c r="D24" s="16">
        <f>IFERROR(VLOOKUP($A24,[1]SIGEF_PRESUPUESTO!$A:$K,5,0),0)</f>
        <v>17940000</v>
      </c>
      <c r="E24" s="16">
        <f>IFERROR(VLOOKUP($A24,[1]SIGEF!$A:$P,4,0),0)</f>
        <v>251404.75</v>
      </c>
      <c r="F24" s="16">
        <f>IFERROR(VLOOKUP($A24,[1]SIGEF!$A:$P,5,0),0)</f>
        <v>912485.02</v>
      </c>
      <c r="G24" s="16">
        <f>IFERROR(VLOOKUP($A24,[1]SIGEF!$A:$P,6,0),0)</f>
        <v>1665009.27</v>
      </c>
      <c r="H24" s="16">
        <f>IFERROR(VLOOKUP($A24,[1]SIGEF!$A:$P,7,0),0)</f>
        <v>1481748.68</v>
      </c>
      <c r="I24" s="16">
        <f>IFERROR(VLOOKUP($A24,[1]SIGEF!$A:$P,8,0),0)</f>
        <v>328725.33</v>
      </c>
      <c r="J24" s="16">
        <f>IFERROR(VLOOKUP($A24,[1]SIGEF!$A:$P,9,0),0)</f>
        <v>1772590.1</v>
      </c>
      <c r="K24" s="16">
        <f>IFERROR(VLOOKUP($A24,[1]SIGEF!$A:$P,10,0),0)</f>
        <v>0</v>
      </c>
      <c r="L24" s="16">
        <f>IFERROR(VLOOKUP($A24,[1]SIGEF!$A:$P,11,0),0)</f>
        <v>0</v>
      </c>
      <c r="M24" s="16">
        <f>IFERROR(VLOOKUP($A24,[1]SIGEF!$A:$P,12,0),0)</f>
        <v>0</v>
      </c>
      <c r="N24" s="16">
        <f>IFERROR(VLOOKUP($A24,[1]SIGEF!$A:$P,13,0),0)</f>
        <v>0</v>
      </c>
      <c r="O24" s="16">
        <f>IFERROR(VLOOKUP($A24,[1]SIGEF!$A:$P,14,0),0)</f>
        <v>0</v>
      </c>
      <c r="P24" s="22">
        <f>IFERROR(VLOOKUP($A24,[1]SIGEF!$A:$P,15,0),0)</f>
        <v>0</v>
      </c>
      <c r="Q24" s="16">
        <f>E24+F24+G24+H24+I24+J24+K24+L24+M24+N24+O24+P24</f>
        <v>6411963.1500000004</v>
      </c>
    </row>
    <row r="25" spans="1:17" s="5" customFormat="1" ht="38.25" customHeight="1" x14ac:dyDescent="0.25">
      <c r="A25" s="5" t="s">
        <v>117</v>
      </c>
      <c r="B25" s="9" t="s">
        <v>116</v>
      </c>
      <c r="C25" s="16">
        <f>IFERROR(VLOOKUP($A25,[1]SIGEF_PRESUPUESTO!$A:$K,3,0),0)</f>
        <v>114102975</v>
      </c>
      <c r="D25" s="16">
        <f>IFERROR(VLOOKUP($A25,[1]SIGEF_PRESUPUESTO!$A:$K,5,0),0)</f>
        <v>110982424</v>
      </c>
      <c r="E25" s="16">
        <f>IFERROR(VLOOKUP($A25,[1]SIGEF!$A:$P,4,0),0)</f>
        <v>15930</v>
      </c>
      <c r="F25" s="16">
        <f>IFERROR(VLOOKUP($A25,[1]SIGEF!$A:$P,5,0),0)</f>
        <v>15930</v>
      </c>
      <c r="G25" s="16">
        <f>IFERROR(VLOOKUP($A25,[1]SIGEF!$A:$P,6,0),0)</f>
        <v>1204186.3500000001</v>
      </c>
      <c r="H25" s="16">
        <f>IFERROR(VLOOKUP($A25,[1]SIGEF!$A:$P,7,0),0)</f>
        <v>168495.55</v>
      </c>
      <c r="I25" s="16">
        <f>IFERROR(VLOOKUP($A25,[1]SIGEF!$A:$P,8,0),0)</f>
        <v>4127285.83</v>
      </c>
      <c r="J25" s="16">
        <f>IFERROR(VLOOKUP($A25,[1]SIGEF!$A:$P,9,0),0)</f>
        <v>1374241.85</v>
      </c>
      <c r="K25" s="16">
        <f>IFERROR(VLOOKUP($A25,[1]SIGEF!$A:$P,10,0),0)</f>
        <v>0</v>
      </c>
      <c r="L25" s="16">
        <f>IFERROR(VLOOKUP($A25,[1]SIGEF!$A:$P,11,0),0)</f>
        <v>0</v>
      </c>
      <c r="M25" s="16">
        <f>IFERROR(VLOOKUP($A25,[1]SIGEF!$A:$P,12,0),0)</f>
        <v>0</v>
      </c>
      <c r="N25" s="16">
        <f>IFERROR(VLOOKUP($A25,[1]SIGEF!$A:$P,13,0),0)</f>
        <v>0</v>
      </c>
      <c r="O25" s="16">
        <f>IFERROR(VLOOKUP($A25,[1]SIGEF!$A:$P,14,0),0)</f>
        <v>0</v>
      </c>
      <c r="P25" s="22">
        <f>IFERROR(VLOOKUP($A25,[1]SIGEF!$A:$P,15,0),0)</f>
        <v>0</v>
      </c>
      <c r="Q25" s="16">
        <f>E25+F25+G25+H25+I25+J25+K25+L25+M25+N25+O25+P25</f>
        <v>6906069.5800000001</v>
      </c>
    </row>
    <row r="26" spans="1:17" s="5" customFormat="1" ht="18" x14ac:dyDescent="0.25">
      <c r="A26" s="5" t="s">
        <v>115</v>
      </c>
      <c r="B26" s="9" t="s">
        <v>114</v>
      </c>
      <c r="C26" s="16">
        <f>IFERROR(VLOOKUP($A26,[1]SIGEF_PRESUPUESTO!$A:$K,3,0),0)</f>
        <v>57916518</v>
      </c>
      <c r="D26" s="16">
        <f>IFERROR(VLOOKUP($A26,[1]SIGEF_PRESUPUESTO!$A:$K,5,0),0)</f>
        <v>47440855.920000002</v>
      </c>
      <c r="E26" s="16">
        <f>IFERROR(VLOOKUP($A26,[1]SIGEF!$A:$P,4,0),0)</f>
        <v>0</v>
      </c>
      <c r="F26" s="16">
        <f>IFERROR(VLOOKUP($A26,[1]SIGEF!$A:$P,5,0),0)</f>
        <v>0</v>
      </c>
      <c r="G26" s="16">
        <f>IFERROR(VLOOKUP($A26,[1]SIGEF!$A:$P,6,0),0)</f>
        <v>888040.2</v>
      </c>
      <c r="H26" s="16">
        <f>IFERROR(VLOOKUP($A26,[1]SIGEF!$A:$P,7,0),0)</f>
        <v>1100000</v>
      </c>
      <c r="I26" s="16">
        <f>IFERROR(VLOOKUP($A26,[1]SIGEF!$A:$P,8,0),0)</f>
        <v>490903.6</v>
      </c>
      <c r="J26" s="16">
        <f>IFERROR(VLOOKUP($A26,[1]SIGEF!$A:$P,9,0),0)</f>
        <v>15480853.460000001</v>
      </c>
      <c r="K26" s="16">
        <f>IFERROR(VLOOKUP($A26,[1]SIGEF!$A:$P,10,0),0)</f>
        <v>0</v>
      </c>
      <c r="L26" s="16">
        <f>IFERROR(VLOOKUP($A26,[1]SIGEF!$A:$P,11,0),0)</f>
        <v>0</v>
      </c>
      <c r="M26" s="16">
        <f>IFERROR(VLOOKUP($A26,[1]SIGEF!$A:$P,12,0),0)</f>
        <v>0</v>
      </c>
      <c r="N26" s="16">
        <f>IFERROR(VLOOKUP($A26,[1]SIGEF!$A:$P,13,0),0)</f>
        <v>0</v>
      </c>
      <c r="O26" s="16">
        <f>IFERROR(VLOOKUP($A26,[1]SIGEF!$A:$P,14,0),0)</f>
        <v>0</v>
      </c>
      <c r="P26" s="22">
        <f>IFERROR(VLOOKUP($A26,[1]SIGEF!$A:$P,15,0),0)</f>
        <v>0</v>
      </c>
      <c r="Q26" s="16">
        <f>E26+F26+G26+H26+I26+J26+K26+L26+M26+N26+O26+P26</f>
        <v>17959797.260000002</v>
      </c>
    </row>
    <row r="27" spans="1:17" s="5" customFormat="1" ht="9" x14ac:dyDescent="0.25">
      <c r="A27" s="5" t="s">
        <v>113</v>
      </c>
      <c r="B27" s="9" t="s">
        <v>112</v>
      </c>
      <c r="C27" s="16">
        <f>IFERROR(VLOOKUP($A27,[1]SIGEF_PRESUPUESTO!$A:$K,3,0),0)</f>
        <v>42350000</v>
      </c>
      <c r="D27" s="16">
        <f>IFERROR(VLOOKUP($A27,[1]SIGEF_PRESUPUESTO!$A:$K,5,0),0)</f>
        <v>38718806</v>
      </c>
      <c r="E27" s="16">
        <f>IFERROR(VLOOKUP($A27,[1]SIGEF!$A:$P,4,0),0)</f>
        <v>0</v>
      </c>
      <c r="F27" s="16">
        <f>IFERROR(VLOOKUP($A27,[1]SIGEF!$A:$P,5,0),0)</f>
        <v>0</v>
      </c>
      <c r="G27" s="16">
        <f>IFERROR(VLOOKUP($A27,[1]SIGEF!$A:$P,6,0),0)</f>
        <v>203831.43</v>
      </c>
      <c r="H27" s="16">
        <f>IFERROR(VLOOKUP($A27,[1]SIGEF!$A:$P,7,0),0)</f>
        <v>159182</v>
      </c>
      <c r="I27" s="16">
        <f>IFERROR(VLOOKUP($A27,[1]SIGEF!$A:$P,8,0),0)</f>
        <v>2431907.2599999998</v>
      </c>
      <c r="J27" s="16">
        <f>IFERROR(VLOOKUP($A27,[1]SIGEF!$A:$P,9,0),0)</f>
        <v>477812.33</v>
      </c>
      <c r="K27" s="16">
        <f>IFERROR(VLOOKUP($A27,[1]SIGEF!$A:$P,10,0),0)</f>
        <v>0</v>
      </c>
      <c r="L27" s="16">
        <f>IFERROR(VLOOKUP($A27,[1]SIGEF!$A:$P,11,0),0)</f>
        <v>0</v>
      </c>
      <c r="M27" s="16">
        <f>IFERROR(VLOOKUP($A27,[1]SIGEF!$A:$P,12,0),0)</f>
        <v>0</v>
      </c>
      <c r="N27" s="16">
        <f>IFERROR(VLOOKUP($A27,[1]SIGEF!$A:$P,13,0),0)</f>
        <v>0</v>
      </c>
      <c r="O27" s="16">
        <f>IFERROR(VLOOKUP($A27,[1]SIGEF!$A:$P,14,0),0)</f>
        <v>0</v>
      </c>
      <c r="P27" s="22">
        <f>IFERROR(VLOOKUP($A27,[1]SIGEF!$A:$P,15,0),0)</f>
        <v>0</v>
      </c>
      <c r="Q27" s="16">
        <f>E27+F27+G27+H27+I27+J27+K27+L27+M27+N27+O27+P27</f>
        <v>3272733.02</v>
      </c>
    </row>
    <row r="28" spans="1:17" s="5" customFormat="1" ht="9" x14ac:dyDescent="0.25">
      <c r="B28" s="18" t="s">
        <v>111</v>
      </c>
      <c r="C28" s="12">
        <f>C37+C35+C34+C33+C32+C31+C30+C29</f>
        <v>99572514</v>
      </c>
      <c r="D28" s="12">
        <f>D37+D35+D34+D33+D32+D31+D30+D29</f>
        <v>93197178.870000005</v>
      </c>
      <c r="E28" s="12">
        <f>E37+E35+E34+E33+E32+E31+E30+E29</f>
        <v>225500</v>
      </c>
      <c r="F28" s="12">
        <f>F37+F35+F34+F33+F32+F31+F30+F29</f>
        <v>225500</v>
      </c>
      <c r="G28" s="12">
        <f>G37+G35+G34+G33+G32+G31+G30+G29</f>
        <v>2118945.81</v>
      </c>
      <c r="H28" s="12">
        <f>H37+H35+H34+H33+H32+H31+H30+H29</f>
        <v>1593522.9500000002</v>
      </c>
      <c r="I28" s="12">
        <f>I37+I35+I34+I33+I32+I31+I30+I29</f>
        <v>1333083.45</v>
      </c>
      <c r="J28" s="12">
        <f>J37+J35+J34+J33+J32+J31+J30+J29</f>
        <v>4129897.5699999994</v>
      </c>
      <c r="K28" s="12">
        <f>K37+K35+K34+K33+K32+K31+K30+K29</f>
        <v>0</v>
      </c>
      <c r="L28" s="12">
        <f>L37+L35+L34+L33+L32+L31+L30+L29</f>
        <v>0</v>
      </c>
      <c r="M28" s="12">
        <f>M37+M35+M34+M33+M32+M31+M30+M29</f>
        <v>0</v>
      </c>
      <c r="N28" s="12">
        <f>N37+N35+N34+N33+N32+N31+N30+N29</f>
        <v>0</v>
      </c>
      <c r="O28" s="12">
        <f>O37+O35+O34+O33+O32+O31+O30+O29</f>
        <v>0</v>
      </c>
      <c r="P28" s="23">
        <f>P29+P30+P31+P32+P33+P34+P35+P36+P37</f>
        <v>0</v>
      </c>
      <c r="Q28" s="12">
        <f>E28+F28+G28+H28+I28+J28+K28+L28+M28+N28+O28+P28</f>
        <v>9626449.7799999993</v>
      </c>
    </row>
    <row r="29" spans="1:17" s="5" customFormat="1" ht="9" x14ac:dyDescent="0.25">
      <c r="A29" s="5" t="s">
        <v>110</v>
      </c>
      <c r="B29" s="9" t="s">
        <v>109</v>
      </c>
      <c r="C29" s="16">
        <f>IFERROR(VLOOKUP($A29,[1]SIGEF_PRESUPUESTO!$A:$K,3,0),0)</f>
        <v>5570000</v>
      </c>
      <c r="D29" s="16">
        <f>IFERROR(VLOOKUP($A29,[1]SIGEF_PRESUPUESTO!$A:$K,5,0),0)</f>
        <v>6295000</v>
      </c>
      <c r="E29" s="16">
        <f>IFERROR(VLOOKUP($A29,[1]SIGEF!$A:$P,4,0),0)</f>
        <v>0</v>
      </c>
      <c r="F29" s="16">
        <f>IFERROR(VLOOKUP($A29,[1]SIGEF!$A:$P,5,0),0)</f>
        <v>0</v>
      </c>
      <c r="G29" s="16">
        <f>IFERROR(VLOOKUP($A29,[1]SIGEF!$A:$P,6,0),0)</f>
        <v>0</v>
      </c>
      <c r="H29" s="16">
        <f>IFERROR(VLOOKUP($A29,[1]SIGEF!$A:$P,7,0),0)</f>
        <v>0</v>
      </c>
      <c r="I29" s="16">
        <f>IFERROR(VLOOKUP($A29,[1]SIGEF!$A:$P,8,0),0)</f>
        <v>53815</v>
      </c>
      <c r="J29" s="16">
        <f>IFERROR(VLOOKUP($A29,[1]SIGEF!$A:$P,9,0),0)</f>
        <v>1228323.99</v>
      </c>
      <c r="K29" s="16">
        <f>IFERROR(VLOOKUP($A29,[1]SIGEF!$A:$P,10,0),0)</f>
        <v>0</v>
      </c>
      <c r="L29" s="16">
        <f>IFERROR(VLOOKUP($A29,[1]SIGEF!$A:$P,11,0),0)</f>
        <v>0</v>
      </c>
      <c r="M29" s="16">
        <f>IFERROR(VLOOKUP($A29,[1]SIGEF!$A:$P,12,0),0)</f>
        <v>0</v>
      </c>
      <c r="N29" s="16">
        <f>IFERROR(VLOOKUP($A29,[1]SIGEF!$A:$P,13,0),0)</f>
        <v>0</v>
      </c>
      <c r="O29" s="16">
        <f>IFERROR(VLOOKUP($A29,[1]SIGEF!$A:$P,14,0),0)</f>
        <v>0</v>
      </c>
      <c r="P29" s="5">
        <f>IFERROR(VLOOKUP($A29,[1]SIGEF!$A:$P,15,0),0)</f>
        <v>0</v>
      </c>
      <c r="Q29" s="16">
        <f>E29+F29+G29+H29+I29+J29+K29+L29+M29+N29+O29+P29</f>
        <v>1282138.99</v>
      </c>
    </row>
    <row r="30" spans="1:17" s="5" customFormat="1" ht="9" x14ac:dyDescent="0.25">
      <c r="A30" s="5" t="s">
        <v>108</v>
      </c>
      <c r="B30" s="21" t="s">
        <v>107</v>
      </c>
      <c r="C30" s="16">
        <f>IFERROR(VLOOKUP($A30,[1]SIGEF_PRESUPUESTO!$A:$K,3,0),0)</f>
        <v>7733000</v>
      </c>
      <c r="D30" s="16">
        <f>IFERROR(VLOOKUP($A30,[1]SIGEF_PRESUPUESTO!$A:$K,5,0),0)</f>
        <v>4374399.0599999996</v>
      </c>
      <c r="E30" s="16">
        <f>IFERROR(VLOOKUP($A30,[1]SIGEF!$A:$P,4,0),0)</f>
        <v>0</v>
      </c>
      <c r="F30" s="16">
        <f>IFERROR(VLOOKUP($A30,[1]SIGEF!$A:$P,5,0),0)</f>
        <v>0</v>
      </c>
      <c r="G30" s="16">
        <f>IFERROR(VLOOKUP($A30,[1]SIGEF!$A:$P,6,0),0)</f>
        <v>117870.2</v>
      </c>
      <c r="H30" s="16">
        <f>IFERROR(VLOOKUP($A30,[1]SIGEF!$A:$P,7,0),0)</f>
        <v>4307</v>
      </c>
      <c r="I30" s="16">
        <f>IFERROR(VLOOKUP($A30,[1]SIGEF!$A:$P,8,0),0)</f>
        <v>0</v>
      </c>
      <c r="J30" s="16">
        <f>IFERROR(VLOOKUP($A30,[1]SIGEF!$A:$P,9,0),0)</f>
        <v>293837.61</v>
      </c>
      <c r="K30" s="16">
        <f>IFERROR(VLOOKUP($A30,[1]SIGEF!$A:$P,10,0),0)</f>
        <v>0</v>
      </c>
      <c r="L30" s="16">
        <f>IFERROR(VLOOKUP($A30,[1]SIGEF!$A:$P,11,0),0)</f>
        <v>0</v>
      </c>
      <c r="M30" s="16">
        <f>IFERROR(VLOOKUP($A30,[1]SIGEF!$A:$P,12,0),0)</f>
        <v>0</v>
      </c>
      <c r="N30" s="16">
        <f>IFERROR(VLOOKUP($A30,[1]SIGEF!$A:$P,13,0),0)</f>
        <v>0</v>
      </c>
      <c r="O30" s="16">
        <f>IFERROR(VLOOKUP($A30,[1]SIGEF!$A:$P,14,0),0)</f>
        <v>0</v>
      </c>
      <c r="P30" s="5">
        <f>IFERROR(VLOOKUP($A30,[1]SIGEF!$A:$P,15,0),0)</f>
        <v>0</v>
      </c>
      <c r="Q30" s="16">
        <f>E30+F30+G30+H30+I30+J30+K30+L30+M30+N30+O30+P30</f>
        <v>416014.81</v>
      </c>
    </row>
    <row r="31" spans="1:17" s="5" customFormat="1" ht="9" x14ac:dyDescent="0.25">
      <c r="A31" s="5" t="s">
        <v>106</v>
      </c>
      <c r="B31" s="9" t="s">
        <v>105</v>
      </c>
      <c r="C31" s="16">
        <f>IFERROR(VLOOKUP($A31,[1]SIGEF_PRESUPUESTO!$A:$K,3,0),0)</f>
        <v>7655000</v>
      </c>
      <c r="D31" s="16">
        <f>IFERROR(VLOOKUP($A31,[1]SIGEF_PRESUPUESTO!$A:$K,5,0),0)</f>
        <v>7305000</v>
      </c>
      <c r="E31" s="16">
        <f>IFERROR(VLOOKUP($A31,[1]SIGEF!$A:$P,4,0),0)</f>
        <v>0</v>
      </c>
      <c r="F31" s="16">
        <f>IFERROR(VLOOKUP($A31,[1]SIGEF!$A:$P,5,0),0)</f>
        <v>0</v>
      </c>
      <c r="G31" s="16">
        <f>IFERROR(VLOOKUP($A31,[1]SIGEF!$A:$P,6,0),0)</f>
        <v>0</v>
      </c>
      <c r="H31" s="16">
        <f>IFERROR(VLOOKUP($A31,[1]SIGEF!$A:$P,7,0),0)</f>
        <v>15141.94</v>
      </c>
      <c r="I31" s="16">
        <f>IFERROR(VLOOKUP($A31,[1]SIGEF!$A:$P,8,0),0)</f>
        <v>412649.54</v>
      </c>
      <c r="J31" s="16">
        <f>IFERROR(VLOOKUP($A31,[1]SIGEF!$A:$P,9,0),0)</f>
        <v>459572.24</v>
      </c>
      <c r="K31" s="16">
        <f>IFERROR(VLOOKUP($A31,[1]SIGEF!$A:$P,10,0),0)</f>
        <v>0</v>
      </c>
      <c r="L31" s="16">
        <f>IFERROR(VLOOKUP($A31,[1]SIGEF!$A:$P,11,0),0)</f>
        <v>0</v>
      </c>
      <c r="M31" s="16">
        <f>IFERROR(VLOOKUP($A31,[1]SIGEF!$A:$P,12,0),0)</f>
        <v>0</v>
      </c>
      <c r="N31" s="16">
        <f>IFERROR(VLOOKUP($A31,[1]SIGEF!$A:$P,13,0),0)</f>
        <v>0</v>
      </c>
      <c r="O31" s="16">
        <f>IFERROR(VLOOKUP($A31,[1]SIGEF!$A:$P,14,0),0)</f>
        <v>0</v>
      </c>
      <c r="P31" s="5">
        <f>IFERROR(VLOOKUP($A31,[1]SIGEF!$A:$P,15,0),0)</f>
        <v>0</v>
      </c>
      <c r="Q31" s="16">
        <f>E31+F31+G31+H31+I31+J31+K31+L31+M31+N31+O31+P31</f>
        <v>887363.72</v>
      </c>
    </row>
    <row r="32" spans="1:17" s="5" customFormat="1" ht="9" x14ac:dyDescent="0.25">
      <c r="A32" s="5" t="s">
        <v>104</v>
      </c>
      <c r="B32" s="21" t="s">
        <v>103</v>
      </c>
      <c r="C32" s="16">
        <f>IFERROR(VLOOKUP($A32,[1]SIGEF_PRESUPUESTO!$A:$K,3,0),0)</f>
        <v>0</v>
      </c>
      <c r="D32" s="16">
        <f>IFERROR(VLOOKUP($A32,[1]SIGEF_PRESUPUESTO!$A:$K,5,0),0)</f>
        <v>0</v>
      </c>
      <c r="E32" s="16">
        <f>IFERROR(VLOOKUP($A32,[1]SIGEF!$A:$P,4,0),0)</f>
        <v>0</v>
      </c>
      <c r="F32" s="16">
        <f>IFERROR(VLOOKUP($A32,[1]SIGEF!$A:$P,5,0),0)</f>
        <v>0</v>
      </c>
      <c r="G32" s="16">
        <f>IFERROR(VLOOKUP($A32,[1]SIGEF!$A:$P,6,0),0)</f>
        <v>0</v>
      </c>
      <c r="H32" s="16">
        <f>IFERROR(VLOOKUP($A32,[1]SIGEF!$A:$P,7,0),0)</f>
        <v>0</v>
      </c>
      <c r="I32" s="16">
        <f>IFERROR(VLOOKUP($A32,[1]SIGEF!$A:$P,8,0),0)</f>
        <v>0</v>
      </c>
      <c r="J32" s="16">
        <f>IFERROR(VLOOKUP($A32,[1]SIGEF!$A:$P,9,0),0)</f>
        <v>0</v>
      </c>
      <c r="K32" s="16">
        <f>IFERROR(VLOOKUP($A32,[1]SIGEF!$A:$P,10,0),0)</f>
        <v>0</v>
      </c>
      <c r="L32" s="16">
        <f>IFERROR(VLOOKUP($A32,[1]SIGEF!$A:$P,11,0),0)</f>
        <v>0</v>
      </c>
      <c r="M32" s="16">
        <f>IFERROR(VLOOKUP($A32,[1]SIGEF!$A:$P,12,0),0)</f>
        <v>0</v>
      </c>
      <c r="N32" s="16">
        <f>IFERROR(VLOOKUP($A32,[1]SIGEF!$A:$P,13,0),0)</f>
        <v>0</v>
      </c>
      <c r="O32" s="16">
        <f>IFERROR(VLOOKUP($A32,[1]SIGEF!$A:$P,14,0),0)</f>
        <v>0</v>
      </c>
      <c r="P32" s="16">
        <f>IFERROR(VLOOKUP($A32,[1]SIGEF!$A:$P,15,0),0)</f>
        <v>0</v>
      </c>
      <c r="Q32" s="16">
        <f>E32+F32+G32+H32+I32+J32+K32+L32+M32+N32+O32+P32</f>
        <v>0</v>
      </c>
    </row>
    <row r="33" spans="1:17" s="5" customFormat="1" ht="9" x14ac:dyDescent="0.25">
      <c r="A33" s="5" t="s">
        <v>102</v>
      </c>
      <c r="B33" s="9" t="s">
        <v>101</v>
      </c>
      <c r="C33" s="16">
        <f>IFERROR(VLOOKUP($A33,[1]SIGEF_PRESUPUESTO!$A:$K,3,0),0)</f>
        <v>1160000</v>
      </c>
      <c r="D33" s="16">
        <f>IFERROR(VLOOKUP($A33,[1]SIGEF_PRESUPUESTO!$A:$K,5,0),0)</f>
        <v>774400</v>
      </c>
      <c r="E33" s="16">
        <f>IFERROR(VLOOKUP($A33,[1]SIGEF!$A:$P,4,0),0)</f>
        <v>0</v>
      </c>
      <c r="F33" s="16">
        <f>IFERROR(VLOOKUP($A33,[1]SIGEF!$A:$P,5,0),0)</f>
        <v>0</v>
      </c>
      <c r="G33" s="16">
        <f>IFERROR(VLOOKUP($A33,[1]SIGEF!$A:$P,6,0),0)</f>
        <v>0</v>
      </c>
      <c r="H33" s="16">
        <f>IFERROR(VLOOKUP($A33,[1]SIGEF!$A:$P,7,0),0)</f>
        <v>147.5</v>
      </c>
      <c r="I33" s="16">
        <f>IFERROR(VLOOKUP($A33,[1]SIGEF!$A:$P,8,0),0)</f>
        <v>0</v>
      </c>
      <c r="J33" s="16">
        <f>IFERROR(VLOOKUP($A33,[1]SIGEF!$A:$P,9,0),0)</f>
        <v>0</v>
      </c>
      <c r="K33" s="16">
        <f>IFERROR(VLOOKUP($A33,[1]SIGEF!$A:$P,10,0),0)</f>
        <v>0</v>
      </c>
      <c r="L33" s="16">
        <f>IFERROR(VLOOKUP($A33,[1]SIGEF!$A:$P,11,0),0)</f>
        <v>0</v>
      </c>
      <c r="M33" s="16">
        <f>IFERROR(VLOOKUP($A33,[1]SIGEF!$A:$P,12,0),0)</f>
        <v>0</v>
      </c>
      <c r="N33" s="16">
        <f>IFERROR(VLOOKUP($A33,[1]SIGEF!$A:$P,13,0),0)</f>
        <v>0</v>
      </c>
      <c r="O33" s="16">
        <f>IFERROR(VLOOKUP($A33,[1]SIGEF!$A:$P,14,0),0)</f>
        <v>0</v>
      </c>
      <c r="P33" s="5">
        <f>IFERROR(VLOOKUP($A33,[1]SIGEF!$A:$P,15,0),0)</f>
        <v>0</v>
      </c>
      <c r="Q33" s="16">
        <f>E33+F33+G33+H33+I33+J33+K33+L33+M33+N33+O33+P33</f>
        <v>147.5</v>
      </c>
    </row>
    <row r="34" spans="1:17" s="5" customFormat="1" ht="9" x14ac:dyDescent="0.25">
      <c r="A34" s="5" t="s">
        <v>100</v>
      </c>
      <c r="B34" s="9" t="s">
        <v>99</v>
      </c>
      <c r="C34" s="16">
        <f>IFERROR(VLOOKUP($A34,[1]SIGEF_PRESUPUESTO!$A:$K,3,0),0)</f>
        <v>5505121</v>
      </c>
      <c r="D34" s="16">
        <f>IFERROR(VLOOKUP($A34,[1]SIGEF_PRESUPUESTO!$A:$K,5,0),0)</f>
        <v>6704077</v>
      </c>
      <c r="E34" s="16">
        <f>IFERROR(VLOOKUP($A34,[1]SIGEF!$A:$P,4,0),0)</f>
        <v>0</v>
      </c>
      <c r="F34" s="16">
        <f>IFERROR(VLOOKUP($A34,[1]SIGEF!$A:$P,5,0),0)</f>
        <v>0</v>
      </c>
      <c r="G34" s="16">
        <f>IFERROR(VLOOKUP($A34,[1]SIGEF!$A:$P,6,0),0)</f>
        <v>6593.84</v>
      </c>
      <c r="H34" s="16">
        <f>IFERROR(VLOOKUP($A34,[1]SIGEF!$A:$P,7,0),0)</f>
        <v>4908.8</v>
      </c>
      <c r="I34" s="16">
        <f>IFERROR(VLOOKUP($A34,[1]SIGEF!$A:$P,8,0),0)</f>
        <v>0</v>
      </c>
      <c r="J34" s="16">
        <f>IFERROR(VLOOKUP($A34,[1]SIGEF!$A:$P,9,0),0)</f>
        <v>88314.12</v>
      </c>
      <c r="K34" s="16">
        <f>IFERROR(VLOOKUP($A34,[1]SIGEF!$A:$P,10,0),0)</f>
        <v>0</v>
      </c>
      <c r="L34" s="16">
        <f>IFERROR(VLOOKUP($A34,[1]SIGEF!$A:$P,11,0),0)</f>
        <v>0</v>
      </c>
      <c r="M34" s="16">
        <f>IFERROR(VLOOKUP($A34,[1]SIGEF!$A:$P,12,0),0)</f>
        <v>0</v>
      </c>
      <c r="N34" s="16">
        <f>IFERROR(VLOOKUP($A34,[1]SIGEF!$A:$P,13,0),0)</f>
        <v>0</v>
      </c>
      <c r="O34" s="16">
        <f>IFERROR(VLOOKUP($A34,[1]SIGEF!$A:$P,14,0),0)</f>
        <v>0</v>
      </c>
      <c r="P34" s="5">
        <f>IFERROR(VLOOKUP($A34,[1]SIGEF!$A:$P,15,0),0)</f>
        <v>0</v>
      </c>
      <c r="Q34" s="16">
        <f>E34+F34+G34+H34+I34+J34+K34+L34+M34+N34+O34+P34</f>
        <v>99816.76</v>
      </c>
    </row>
    <row r="35" spans="1:17" s="5" customFormat="1" ht="18" x14ac:dyDescent="0.25">
      <c r="A35" s="5" t="s">
        <v>98</v>
      </c>
      <c r="B35" s="9" t="s">
        <v>97</v>
      </c>
      <c r="C35" s="16">
        <f>IFERROR(VLOOKUP($A35,[1]SIGEF_PRESUPUESTO!$A:$K,3,0),0)</f>
        <v>37461700</v>
      </c>
      <c r="D35" s="16">
        <f>IFERROR(VLOOKUP($A35,[1]SIGEF_PRESUPUESTO!$A:$K,5,0),0)</f>
        <v>37241700</v>
      </c>
      <c r="E35" s="16">
        <f>IFERROR(VLOOKUP($A35,[1]SIGEF!$A:$P,4,0),0)</f>
        <v>225500</v>
      </c>
      <c r="F35" s="16">
        <f>IFERROR(VLOOKUP($A35,[1]SIGEF!$A:$P,5,0),0)</f>
        <v>225500</v>
      </c>
      <c r="G35" s="16">
        <f>IFERROR(VLOOKUP($A35,[1]SIGEF!$A:$P,6,0),0)</f>
        <v>1073623.8799999999</v>
      </c>
      <c r="H35" s="16">
        <f>IFERROR(VLOOKUP($A35,[1]SIGEF!$A:$P,7,0),0)</f>
        <v>1482024.1</v>
      </c>
      <c r="I35" s="16">
        <f>IFERROR(VLOOKUP($A35,[1]SIGEF!$A:$P,8,0),0)</f>
        <v>220500</v>
      </c>
      <c r="J35" s="16">
        <f>IFERROR(VLOOKUP($A35,[1]SIGEF!$A:$P,9,0),0)</f>
        <v>715135.01</v>
      </c>
      <c r="K35" s="16">
        <f>IFERROR(VLOOKUP($A35,[1]SIGEF!$A:$P,10,0),0)</f>
        <v>0</v>
      </c>
      <c r="L35" s="16">
        <f>IFERROR(VLOOKUP($A35,[1]SIGEF!$A:$P,11,0),0)</f>
        <v>0</v>
      </c>
      <c r="M35" s="16">
        <f>IFERROR(VLOOKUP($A35,[1]SIGEF!$A:$P,12,0),0)</f>
        <v>0</v>
      </c>
      <c r="N35" s="16">
        <f>IFERROR(VLOOKUP($A35,[1]SIGEF!$A:$P,13,0),0)</f>
        <v>0</v>
      </c>
      <c r="O35" s="16">
        <f>IFERROR(VLOOKUP($A35,[1]SIGEF!$A:$P,14,0),0)</f>
        <v>0</v>
      </c>
      <c r="P35" s="5">
        <f>IFERROR(VLOOKUP($A35,[1]SIGEF!$A:$P,15,0),0)</f>
        <v>0</v>
      </c>
      <c r="Q35" s="16">
        <f>E35+F35+G35+H35+I35+J35+K35+L35+M35+N35+O35+P35</f>
        <v>3942282.99</v>
      </c>
    </row>
    <row r="36" spans="1:17" s="5" customFormat="1" ht="18" x14ac:dyDescent="0.25">
      <c r="A36" s="5" t="s">
        <v>96</v>
      </c>
      <c r="B36" s="9" t="s">
        <v>95</v>
      </c>
      <c r="C36" s="16">
        <f>IFERROR(VLOOKUP($A36,[1]SIGEF_PRESUPUESTO!$A:$K,3,0),0)</f>
        <v>0</v>
      </c>
      <c r="D36" s="16">
        <f>IFERROR(VLOOKUP($A36,[1]SIGEF_PRESUPUESTO!$A:$K,5,0),0)</f>
        <v>0</v>
      </c>
      <c r="E36" s="16">
        <f>IFERROR(VLOOKUP($A36,[1]SIGEF!$A:$P,4,0),0)</f>
        <v>0</v>
      </c>
      <c r="F36" s="16">
        <f>IFERROR(VLOOKUP($A36,[1]SIGEF!$A:$P,5,0),0)</f>
        <v>0</v>
      </c>
      <c r="G36" s="16">
        <f>IFERROR(VLOOKUP($A36,[1]SIGEF!$A:$P,6,0),0)</f>
        <v>0</v>
      </c>
      <c r="H36" s="16">
        <f>IFERROR(VLOOKUP($A36,[1]SIGEF!$A:$P,7,0),0)</f>
        <v>0</v>
      </c>
      <c r="I36" s="16">
        <f>IFERROR(VLOOKUP($A36,[1]SIGEF!$A:$P,8,0),0)</f>
        <v>0</v>
      </c>
      <c r="J36" s="16">
        <f>IFERROR(VLOOKUP($A36,[1]SIGEF!$A:$P,9,0),0)</f>
        <v>0</v>
      </c>
      <c r="K36" s="16">
        <f>IFERROR(VLOOKUP($A36,[1]SIGEF!$A:$P,10,0),0)</f>
        <v>0</v>
      </c>
      <c r="L36" s="16">
        <f>IFERROR(VLOOKUP($A36,[1]SIGEF!$A:$P,11,0),0)</f>
        <v>0</v>
      </c>
      <c r="M36" s="16">
        <f>IFERROR(VLOOKUP($A36,[1]SIGEF!$A:$P,12,0),0)</f>
        <v>0</v>
      </c>
      <c r="N36" s="16">
        <f>IFERROR(VLOOKUP($A36,[1]SIGEF!$A:$P,13,0),0)</f>
        <v>0</v>
      </c>
      <c r="O36" s="16">
        <f>IFERROR(VLOOKUP($A36,[1]SIGEF!$A:$P,14,0),0)</f>
        <v>0</v>
      </c>
      <c r="P36" s="16">
        <f>IFERROR(VLOOKUP($A36,[1]SIGEF!$A:$P,15,0),0)</f>
        <v>0</v>
      </c>
      <c r="Q36" s="16">
        <f>E36+F36+G36+H36+I36+J36+K36+L36+M36+N36+O36+P36</f>
        <v>0</v>
      </c>
    </row>
    <row r="37" spans="1:17" s="5" customFormat="1" ht="9" x14ac:dyDescent="0.25">
      <c r="A37" s="5" t="s">
        <v>94</v>
      </c>
      <c r="B37" s="21" t="s">
        <v>93</v>
      </c>
      <c r="C37" s="16">
        <f>IFERROR(VLOOKUP($A37,[1]SIGEF_PRESUPUESTO!$A:$K,3,0),0)</f>
        <v>34487693</v>
      </c>
      <c r="D37" s="16">
        <f>IFERROR(VLOOKUP($A37,[1]SIGEF_PRESUPUESTO!$A:$K,5,0),0)</f>
        <v>30502602.809999999</v>
      </c>
      <c r="E37" s="16">
        <f>IFERROR(VLOOKUP($A37,[1]SIGEF!$A:$P,4,0),0)</f>
        <v>0</v>
      </c>
      <c r="F37" s="16">
        <f>IFERROR(VLOOKUP($A37,[1]SIGEF!$A:$P,5,0),0)</f>
        <v>0</v>
      </c>
      <c r="G37" s="16">
        <f>IFERROR(VLOOKUP($A37,[1]SIGEF!$A:$P,6,0),0)</f>
        <v>920857.89</v>
      </c>
      <c r="H37" s="16">
        <f>IFERROR(VLOOKUP($A37,[1]SIGEF!$A:$P,7,0),0)</f>
        <v>86993.61</v>
      </c>
      <c r="I37" s="16">
        <f>IFERROR(VLOOKUP($A37,[1]SIGEF!$A:$P,8,0),0)</f>
        <v>646118.91</v>
      </c>
      <c r="J37" s="16">
        <f>IFERROR(VLOOKUP($A37,[1]SIGEF!$A:$P,9,0),0)</f>
        <v>1344714.6</v>
      </c>
      <c r="K37" s="16">
        <f>IFERROR(VLOOKUP($A37,[1]SIGEF!$A:$P,10,0),0)</f>
        <v>0</v>
      </c>
      <c r="L37" s="16">
        <f>IFERROR(VLOOKUP($A37,[1]SIGEF!$A:$P,11,0),0)</f>
        <v>0</v>
      </c>
      <c r="M37" s="16">
        <f>IFERROR(VLOOKUP($A37,[1]SIGEF!$A:$P,12,0),0)</f>
        <v>0</v>
      </c>
      <c r="N37" s="16">
        <f>IFERROR(VLOOKUP($A37,[1]SIGEF!$A:$P,13,0),0)</f>
        <v>0</v>
      </c>
      <c r="O37" s="16">
        <f>IFERROR(VLOOKUP($A37,[1]SIGEF!$A:$P,14,0),0)</f>
        <v>0</v>
      </c>
      <c r="P37" s="5">
        <f>IFERROR(VLOOKUP($A37,[1]SIGEF!$A:$P,15,0),0)</f>
        <v>0</v>
      </c>
      <c r="Q37" s="16">
        <f>E37+F37+G37+H37+I37+J37+K37+L37+M37+N37+O37+P37</f>
        <v>2998685.0100000002</v>
      </c>
    </row>
    <row r="38" spans="1:17" s="5" customFormat="1" ht="9" x14ac:dyDescent="0.25">
      <c r="B38" s="18" t="s">
        <v>92</v>
      </c>
      <c r="C38" s="12">
        <f>C39+C40+C42+C44+C45+C46+C41+C43</f>
        <v>907925648</v>
      </c>
      <c r="D38" s="12">
        <f>D39+D40+D42+D44+D45+D46+D41+D43</f>
        <v>1006234898</v>
      </c>
      <c r="E38" s="12">
        <f>E39+E40+E42+E44+E45+E46+E41+E43</f>
        <v>48753923.450000003</v>
      </c>
      <c r="F38" s="12">
        <f>F39+F40+F42+F44+F45+F46+F41+F43</f>
        <v>63290088.200000003</v>
      </c>
      <c r="G38" s="12">
        <f>G39+G40+G42+G44+G45+G46+G41+G43</f>
        <v>88457968.430000007</v>
      </c>
      <c r="H38" s="12">
        <f>H39+H40+H42+H44+H45+H46+H41+H43</f>
        <v>69132869.989999995</v>
      </c>
      <c r="I38" s="12">
        <f>I39+I40+I42+I44+I45+I46+I41+I43</f>
        <v>69132675.280000001</v>
      </c>
      <c r="J38" s="12">
        <f>J39+J40+J42+J44+J45+J46+J41+J43</f>
        <v>105904640.50999999</v>
      </c>
      <c r="K38" s="12">
        <f>K39+K40+K42+K44+K45+K46+K41+K43</f>
        <v>0</v>
      </c>
      <c r="L38" s="12">
        <f>L39+L40+L42+L44+L45+L46+L41+L43</f>
        <v>0</v>
      </c>
      <c r="M38" s="12">
        <f>M39+M40+M42+M44+M45+M46+M41+M43</f>
        <v>0</v>
      </c>
      <c r="N38" s="12">
        <f>N39+N40+N42+N44+N45+N46+N41+N43</f>
        <v>0</v>
      </c>
      <c r="O38" s="12">
        <f>O39+O40+O42+O44+O45+O46+O41+O43</f>
        <v>0</v>
      </c>
      <c r="P38" s="12">
        <f>P39+P40+P42+P44+P45+P46+P41+P43</f>
        <v>0</v>
      </c>
      <c r="Q38" s="12">
        <f>Q39+Q40+Q42+Q44+Q45+Q46+Q41+Q43</f>
        <v>444672165.85999995</v>
      </c>
    </row>
    <row r="39" spans="1:17" s="5" customFormat="1" ht="9" x14ac:dyDescent="0.25">
      <c r="A39" s="5" t="s">
        <v>91</v>
      </c>
      <c r="B39" s="9" t="s">
        <v>90</v>
      </c>
      <c r="C39" s="16">
        <f>IFERROR(VLOOKUP($A39,[1]SIGEF_PRESUPUESTO!$A:$K,3,0),0)</f>
        <v>81251097</v>
      </c>
      <c r="D39" s="16">
        <f>IFERROR(VLOOKUP($A39,[1]SIGEF_PRESUPUESTO!$A:$K,5,0),0)</f>
        <v>117560347</v>
      </c>
      <c r="E39" s="16">
        <f>IFERROR(VLOOKUP($A39,[1]SIGEF!$A:$P,4,0),0)</f>
        <v>100000</v>
      </c>
      <c r="F39" s="16">
        <f>IFERROR(VLOOKUP($A39,[1]SIGEF!$A:$P,5,0),0)</f>
        <v>100000</v>
      </c>
      <c r="G39" s="16">
        <f>IFERROR(VLOOKUP($A39,[1]SIGEF!$A:$P,6,0),0)</f>
        <v>9504574.4800000004</v>
      </c>
      <c r="H39" s="16">
        <f>IFERROR(VLOOKUP($A39,[1]SIGEF!$A:$P,7,0),0)</f>
        <v>11334374.85</v>
      </c>
      <c r="I39" s="16">
        <f>IFERROR(VLOOKUP($A39,[1]SIGEF!$A:$P,8,0),0)</f>
        <v>6961975.0800000001</v>
      </c>
      <c r="J39" s="16">
        <f>IFERROR(VLOOKUP($A39,[1]SIGEF!$A:$P,9,0),0)</f>
        <v>20293170.309999999</v>
      </c>
      <c r="K39" s="16">
        <f>IFERROR(VLOOKUP($A39,[1]SIGEF!$A:$P,10,0),0)</f>
        <v>0</v>
      </c>
      <c r="L39" s="16">
        <f>IFERROR(VLOOKUP($A39,[1]SIGEF!$A:$P,11,0),0)</f>
        <v>0</v>
      </c>
      <c r="M39" s="16">
        <f>IFERROR(VLOOKUP($A39,[1]SIGEF!$A:$P,12,0),0)</f>
        <v>0</v>
      </c>
      <c r="N39" s="16">
        <f>IFERROR(VLOOKUP($A39,[1]SIGEF!$A:$P,13,0),0)</f>
        <v>0</v>
      </c>
      <c r="O39" s="16">
        <f>IFERROR(VLOOKUP($A39,[1]SIGEF!$A:$P,14,0),0)</f>
        <v>0</v>
      </c>
      <c r="P39" s="22">
        <f>IFERROR(VLOOKUP($A39,[1]SIGEF!$A:$P,15,0),0)</f>
        <v>0</v>
      </c>
      <c r="Q39" s="16">
        <f>E39+F39+G39+H39+I39+J39+K39+L39+M39+N39+O39+P39</f>
        <v>48294094.719999999</v>
      </c>
    </row>
    <row r="40" spans="1:17" s="5" customFormat="1" ht="18" x14ac:dyDescent="0.25">
      <c r="A40" s="5" t="s">
        <v>89</v>
      </c>
      <c r="B40" s="9" t="s">
        <v>88</v>
      </c>
      <c r="C40" s="16">
        <f>IFERROR(VLOOKUP($A40,[1]SIGEF_PRESUPUESTO!$A:$K,3,0),0)</f>
        <v>409808934</v>
      </c>
      <c r="D40" s="16">
        <f>IFERROR(VLOOKUP($A40,[1]SIGEF_PRESUPUESTO!$A:$K,5,0),0)</f>
        <v>409808934</v>
      </c>
      <c r="E40" s="16">
        <f>IFERROR(VLOOKUP($A40,[1]SIGEF!$A:$P,4,0),0)</f>
        <v>20650189.25</v>
      </c>
      <c r="F40" s="16">
        <f>IFERROR(VLOOKUP($A40,[1]SIGEF!$A:$P,5,0),0)</f>
        <v>29369354</v>
      </c>
      <c r="G40" s="16">
        <f>IFERROR(VLOOKUP($A40,[1]SIGEF!$A:$P,6,0),0)</f>
        <v>45011594.75</v>
      </c>
      <c r="H40" s="16">
        <f>IFERROR(VLOOKUP($A40,[1]SIGEF!$A:$P,7,0),0)</f>
        <v>31677046</v>
      </c>
      <c r="I40" s="16">
        <f>IFERROR(VLOOKUP($A40,[1]SIGEF!$A:$P,8,0),0)</f>
        <v>31677046</v>
      </c>
      <c r="J40" s="16">
        <f>IFERROR(VLOOKUP($A40,[1]SIGEF!$A:$P,9,0),0)</f>
        <v>31677046</v>
      </c>
      <c r="K40" s="16">
        <f>IFERROR(VLOOKUP($A40,[1]SIGEF!$A:$P,10,0),0)</f>
        <v>0</v>
      </c>
      <c r="L40" s="16">
        <f>IFERROR(VLOOKUP($A40,[1]SIGEF!$A:$P,11,0),0)</f>
        <v>0</v>
      </c>
      <c r="M40" s="16">
        <f>IFERROR(VLOOKUP($A40,[1]SIGEF!$A:$P,12,0),0)</f>
        <v>0</v>
      </c>
      <c r="N40" s="16">
        <f>IFERROR(VLOOKUP($A40,[1]SIGEF!$A:$P,13,0),0)</f>
        <v>0</v>
      </c>
      <c r="O40" s="16">
        <f>IFERROR(VLOOKUP($A40,[1]SIGEF!$A:$P,14,0),0)</f>
        <v>0</v>
      </c>
      <c r="P40" s="22">
        <f>IFERROR(VLOOKUP($A40,[1]SIGEF!$A:$P,15,0),0)</f>
        <v>0</v>
      </c>
      <c r="Q40" s="16">
        <f>E40+F40+G40+H40+I40+J40+K40+L40+M40+N40+O40+P40</f>
        <v>190062276</v>
      </c>
    </row>
    <row r="41" spans="1:17" s="5" customFormat="1" ht="18" x14ac:dyDescent="0.25">
      <c r="A41" s="5" t="s">
        <v>87</v>
      </c>
      <c r="B41" s="9" t="s">
        <v>86</v>
      </c>
      <c r="C41" s="16">
        <f>IFERROR(VLOOKUP($A41,[1]SIGEF_PRESUPUESTO!$A:$K,3,0),0)</f>
        <v>0</v>
      </c>
      <c r="D41" s="16">
        <f>IFERROR(VLOOKUP($A41,[1]SIGEF_PRESUPUESTO!$A:$K,5,0),0)</f>
        <v>0</v>
      </c>
      <c r="E41" s="16">
        <f>IFERROR(VLOOKUP($A41,[1]SIGEF!$A:$P,4,0),0)</f>
        <v>0</v>
      </c>
      <c r="F41" s="16">
        <f>IFERROR(VLOOKUP($A41,[1]SIGEF!$A:$P,5,0),0)</f>
        <v>0</v>
      </c>
      <c r="G41" s="16">
        <f>IFERROR(VLOOKUP($A41,[1]SIGEF!$A:$P,6,0),0)</f>
        <v>0</v>
      </c>
      <c r="H41" s="16">
        <f>IFERROR(VLOOKUP($A41,[1]SIGEF!$A:$P,7,0),0)</f>
        <v>0</v>
      </c>
      <c r="I41" s="16">
        <f>IFERROR(VLOOKUP($A41,[1]SIGEF!$A:$P,8,0),0)</f>
        <v>0</v>
      </c>
      <c r="J41" s="16">
        <f>IFERROR(VLOOKUP($A41,[1]SIGEF!$A:$P,9,0),0)</f>
        <v>0</v>
      </c>
      <c r="K41" s="16">
        <f>IFERROR(VLOOKUP($A41,[1]SIGEF!$A:$P,10,0),0)</f>
        <v>0</v>
      </c>
      <c r="L41" s="16">
        <f>IFERROR(VLOOKUP($A41,[1]SIGEF!$A:$P,11,0),0)</f>
        <v>0</v>
      </c>
      <c r="M41" s="16">
        <f>IFERROR(VLOOKUP($A41,[1]SIGEF!$A:$P,12,0),0)</f>
        <v>0</v>
      </c>
      <c r="N41" s="16">
        <f>IFERROR(VLOOKUP($A41,[1]SIGEF!$A:$P,13,0),0)</f>
        <v>0</v>
      </c>
      <c r="O41" s="16">
        <f>IFERROR(VLOOKUP($A41,[1]SIGEF!$A:$P,14,0),0)</f>
        <v>0</v>
      </c>
      <c r="P41" s="16">
        <f>IFERROR(VLOOKUP($A41,[1]SIGEF!$A:$P,15,0),0)</f>
        <v>0</v>
      </c>
      <c r="Q41" s="16">
        <f>E41+F41+G41+H41+I41+J41+K41+L41+M41+N41+O41+P41</f>
        <v>0</v>
      </c>
    </row>
    <row r="42" spans="1:17" s="5" customFormat="1" ht="18" x14ac:dyDescent="0.25">
      <c r="A42" s="5" t="s">
        <v>85</v>
      </c>
      <c r="B42" s="9" t="s">
        <v>84</v>
      </c>
      <c r="C42" s="16">
        <f>IFERROR(VLOOKUP($A42,[1]SIGEF_PRESUPUESTO!$A:$K,3,0),0)</f>
        <v>109657636</v>
      </c>
      <c r="D42" s="16">
        <f>IFERROR(VLOOKUP($A42,[1]SIGEF_PRESUPUESTO!$A:$K,5,0),0)</f>
        <v>169657636</v>
      </c>
      <c r="E42" s="16">
        <f>IFERROR(VLOOKUP($A42,[1]SIGEF!$A:$P,4,0),0)</f>
        <v>8538769.5399999991</v>
      </c>
      <c r="F42" s="16">
        <f>IFERROR(VLOOKUP($A42,[1]SIGEF!$A:$P,5,0),0)</f>
        <v>8538769.5399999991</v>
      </c>
      <c r="G42" s="16">
        <f>IFERROR(VLOOKUP($A42,[1]SIGEF!$A:$P,6,0),0)</f>
        <v>8538769.5399999991</v>
      </c>
      <c r="H42" s="16">
        <f>IFERROR(VLOOKUP($A42,[1]SIGEF!$A:$P,7,0),0)</f>
        <v>8538769.5399999991</v>
      </c>
      <c r="I42" s="16">
        <f>IFERROR(VLOOKUP($A42,[1]SIGEF!$A:$P,8,0),0)</f>
        <v>8538769.5399999991</v>
      </c>
      <c r="J42" s="16">
        <f>IFERROR(VLOOKUP($A42,[1]SIGEF!$A:$P,9,0),0)</f>
        <v>34549104.539999999</v>
      </c>
      <c r="K42" s="16">
        <f>IFERROR(VLOOKUP($A42,[1]SIGEF!$A:$P,10,0),0)</f>
        <v>0</v>
      </c>
      <c r="L42" s="16">
        <f>IFERROR(VLOOKUP($A42,[1]SIGEF!$A:$P,11,0),0)</f>
        <v>0</v>
      </c>
      <c r="M42" s="16">
        <f>IFERROR(VLOOKUP($A42,[1]SIGEF!$A:$P,12,0),0)</f>
        <v>0</v>
      </c>
      <c r="N42" s="16">
        <f>IFERROR(VLOOKUP($A42,[1]SIGEF!$A:$P,13,0),0)</f>
        <v>0</v>
      </c>
      <c r="O42" s="16">
        <f>IFERROR(VLOOKUP($A42,[1]SIGEF!$A:$P,14,0),0)</f>
        <v>0</v>
      </c>
      <c r="P42" s="22">
        <f>IFERROR(VLOOKUP($A42,[1]SIGEF!$A:$P,15,0),0)</f>
        <v>0</v>
      </c>
      <c r="Q42" s="16">
        <f>E42+F42+G42+H42+I42+J42+K42+L42+M42+N42+O42+P42</f>
        <v>77242952.239999995</v>
      </c>
    </row>
    <row r="43" spans="1:17" s="5" customFormat="1" ht="18" x14ac:dyDescent="0.25">
      <c r="A43" s="5" t="s">
        <v>83</v>
      </c>
      <c r="B43" s="9" t="s">
        <v>82</v>
      </c>
      <c r="C43" s="16">
        <f>IFERROR(VLOOKUP($A43,[1]SIGEF_PRESUPUESTO!$A:$K,3,0),0)</f>
        <v>0</v>
      </c>
      <c r="D43" s="16">
        <f>IFERROR(VLOOKUP($A43,[1]SIGEF_PRESUPUESTO!$A:$K,5,0),0)</f>
        <v>0</v>
      </c>
      <c r="E43" s="16">
        <f>IFERROR(VLOOKUP($A43,[1]SIGEF!$A:$P,4,0),0)</f>
        <v>0</v>
      </c>
      <c r="F43" s="16">
        <f>IFERROR(VLOOKUP($A43,[1]SIGEF!$A:$P,5,0),0)</f>
        <v>0</v>
      </c>
      <c r="G43" s="16">
        <f>IFERROR(VLOOKUP($A43,[1]SIGEF!$A:$P,6,0),0)</f>
        <v>0</v>
      </c>
      <c r="H43" s="16">
        <f>IFERROR(VLOOKUP($A43,[1]SIGEF!$A:$P,7,0),0)</f>
        <v>0</v>
      </c>
      <c r="I43" s="16">
        <f>IFERROR(VLOOKUP($A43,[1]SIGEF!$A:$P,8,0),0)</f>
        <v>0</v>
      </c>
      <c r="J43" s="16">
        <f>IFERROR(VLOOKUP($A43,[1]SIGEF!$A:$P,9,0),0)</f>
        <v>0</v>
      </c>
      <c r="K43" s="16">
        <f>IFERROR(VLOOKUP($A43,[1]SIGEF!$A:$P,10,0),0)</f>
        <v>0</v>
      </c>
      <c r="L43" s="16">
        <f>IFERROR(VLOOKUP($A43,[1]SIGEF!$A:$P,11,0),0)</f>
        <v>0</v>
      </c>
      <c r="M43" s="16">
        <f>IFERROR(VLOOKUP($A43,[1]SIGEF!$A:$P,12,0),0)</f>
        <v>0</v>
      </c>
      <c r="N43" s="16">
        <f>IFERROR(VLOOKUP($A43,[1]SIGEF!$A:$P,13,0),0)</f>
        <v>0</v>
      </c>
      <c r="O43" s="16">
        <f>IFERROR(VLOOKUP($A43,[1]SIGEF!$A:$P,14,0),0)</f>
        <v>0</v>
      </c>
      <c r="P43" s="16">
        <f>IFERROR(VLOOKUP($A43,[1]SIGEF!$A:$P,15,0),0)</f>
        <v>0</v>
      </c>
      <c r="Q43" s="16">
        <f>E43+F43+G43+H43+I43+J43+K43+L43+M43+N43+O43+P43</f>
        <v>0</v>
      </c>
    </row>
    <row r="44" spans="1:17" s="5" customFormat="1" ht="9" x14ac:dyDescent="0.25">
      <c r="A44" s="5" t="s">
        <v>81</v>
      </c>
      <c r="B44" s="21" t="s">
        <v>80</v>
      </c>
      <c r="C44" s="16">
        <f>IFERROR(VLOOKUP($A44,[1]SIGEF_PRESUPUESTO!$A:$K,3,0),0)</f>
        <v>0</v>
      </c>
      <c r="D44" s="16">
        <f>IFERROR(VLOOKUP($A44,[1]SIGEF_PRESUPUESTO!$A:$K,5,0),0)</f>
        <v>0</v>
      </c>
      <c r="E44" s="16">
        <f>IFERROR(VLOOKUP($A44,[1]SIGEF!$A:$P,4,0),0)</f>
        <v>0</v>
      </c>
      <c r="F44" s="16">
        <f>IFERROR(VLOOKUP($A44,[1]SIGEF!$A:$P,5,0),0)</f>
        <v>0</v>
      </c>
      <c r="G44" s="16">
        <f>IFERROR(VLOOKUP($A44,[1]SIGEF!$A:$P,6,0),0)</f>
        <v>0</v>
      </c>
      <c r="H44" s="16">
        <f>IFERROR(VLOOKUP($A44,[1]SIGEF!$A:$P,7,0),0)</f>
        <v>0</v>
      </c>
      <c r="I44" s="16">
        <f>IFERROR(VLOOKUP($A44,[1]SIGEF!$A:$P,8,0),0)</f>
        <v>0</v>
      </c>
      <c r="J44" s="16">
        <f>IFERROR(VLOOKUP($A44,[1]SIGEF!$A:$P,9,0),0)</f>
        <v>0</v>
      </c>
      <c r="K44" s="16">
        <f>IFERROR(VLOOKUP($A44,[1]SIGEF!$A:$P,10,0),0)</f>
        <v>0</v>
      </c>
      <c r="L44" s="16">
        <f>IFERROR(VLOOKUP($A44,[1]SIGEF!$A:$P,11,0),0)</f>
        <v>0</v>
      </c>
      <c r="M44" s="16">
        <f>IFERROR(VLOOKUP($A44,[1]SIGEF!$A:$P,12,0),0)</f>
        <v>0</v>
      </c>
      <c r="N44" s="16">
        <f>IFERROR(VLOOKUP($A44,[1]SIGEF!$A:$P,13,0),0)</f>
        <v>0</v>
      </c>
      <c r="O44" s="16">
        <f>IFERROR(VLOOKUP($A44,[1]SIGEF!$A:$P,14,0),0)</f>
        <v>0</v>
      </c>
      <c r="P44" s="16">
        <f>IFERROR(VLOOKUP($A44,[1]SIGEF!$A:$P,15,0),0)</f>
        <v>0</v>
      </c>
      <c r="Q44" s="16">
        <f>E44+F44+G44+H44+I44+J44+K44+L44+M44+N44+O44+P44</f>
        <v>0</v>
      </c>
    </row>
    <row r="45" spans="1:17" s="5" customFormat="1" ht="9" x14ac:dyDescent="0.25">
      <c r="A45" s="5" t="s">
        <v>79</v>
      </c>
      <c r="B45" s="9" t="s">
        <v>78</v>
      </c>
      <c r="C45" s="16">
        <f>IFERROR(VLOOKUP($A45,[1]SIGEF_PRESUPUESTO!$A:$K,3,0),0)</f>
        <v>11996832</v>
      </c>
      <c r="D45" s="16">
        <f>IFERROR(VLOOKUP($A45,[1]SIGEF_PRESUPUESTO!$A:$K,5,0),0)</f>
        <v>11996832</v>
      </c>
      <c r="E45" s="16">
        <f>IFERROR(VLOOKUP($A45,[1]SIGEF!$A:$P,4,0),0)</f>
        <v>0</v>
      </c>
      <c r="F45" s="16">
        <f>IFERROR(VLOOKUP($A45,[1]SIGEF!$A:$P,5,0),0)</f>
        <v>0</v>
      </c>
      <c r="G45" s="16">
        <f>IFERROR(VLOOKUP($A45,[1]SIGEF!$A:$P,6,0),0)</f>
        <v>0</v>
      </c>
      <c r="H45" s="16">
        <f>IFERROR(VLOOKUP($A45,[1]SIGEF!$A:$P,7,0),0)</f>
        <v>73064.94</v>
      </c>
      <c r="I45" s="16">
        <f>IFERROR(VLOOKUP($A45,[1]SIGEF!$A:$P,8,0),0)</f>
        <v>555000</v>
      </c>
      <c r="J45" s="16">
        <f>IFERROR(VLOOKUP($A45,[1]SIGEF!$A:$P,9,0),0)</f>
        <v>0</v>
      </c>
      <c r="K45" s="16">
        <f>IFERROR(VLOOKUP($A45,[1]SIGEF!$A:$P,10,0),0)</f>
        <v>0</v>
      </c>
      <c r="L45" s="16">
        <f>IFERROR(VLOOKUP($A45,[1]SIGEF!$A:$P,11,0),0)</f>
        <v>0</v>
      </c>
      <c r="M45" s="16">
        <f>IFERROR(VLOOKUP($A45,[1]SIGEF!$A:$P,12,0),0)</f>
        <v>0</v>
      </c>
      <c r="N45" s="16">
        <f>IFERROR(VLOOKUP($A45,[1]SIGEF!$A:$P,13,0),0)</f>
        <v>0</v>
      </c>
      <c r="O45" s="16">
        <f>IFERROR(VLOOKUP($A45,[1]SIGEF!$A:$P,14,0),0)</f>
        <v>0</v>
      </c>
      <c r="P45" s="22">
        <f>IFERROR(VLOOKUP($A45,[1]SIGEF!$A:$P,15,0),0)</f>
        <v>0</v>
      </c>
      <c r="Q45" s="16">
        <f>E45+F45+G45+H45+I45+J45+K45+L45+M45+N45+O45+P45</f>
        <v>628064.93999999994</v>
      </c>
    </row>
    <row r="46" spans="1:17" s="5" customFormat="1" ht="18" x14ac:dyDescent="0.25">
      <c r="A46" s="5" t="s">
        <v>77</v>
      </c>
      <c r="B46" s="9" t="s">
        <v>76</v>
      </c>
      <c r="C46" s="16">
        <f>IFERROR(VLOOKUP($A46,[1]SIGEF_PRESUPUESTO!$A:$K,3,0),0)</f>
        <v>295211149</v>
      </c>
      <c r="D46" s="16">
        <f>IFERROR(VLOOKUP($A46,[1]SIGEF_PRESUPUESTO!$A:$K,5,0),0)</f>
        <v>297211149</v>
      </c>
      <c r="E46" s="16">
        <f>IFERROR(VLOOKUP($A46,[1]SIGEF!$A:$P,4,0),0)</f>
        <v>19464964.66</v>
      </c>
      <c r="F46" s="16">
        <f>IFERROR(VLOOKUP($A46,[1]SIGEF!$A:$P,5,0),0)</f>
        <v>25281964.66</v>
      </c>
      <c r="G46" s="16">
        <f>IFERROR(VLOOKUP($A46,[1]SIGEF!$A:$P,6,0),0)</f>
        <v>25403029.66</v>
      </c>
      <c r="H46" s="16">
        <f>IFERROR(VLOOKUP($A46,[1]SIGEF!$A:$P,7,0),0)</f>
        <v>17509614.66</v>
      </c>
      <c r="I46" s="16">
        <f>IFERROR(VLOOKUP($A46,[1]SIGEF!$A:$P,8,0),0)</f>
        <v>21399884.66</v>
      </c>
      <c r="J46" s="16">
        <f>IFERROR(VLOOKUP($A46,[1]SIGEF!$A:$P,9,0),0)</f>
        <v>19385319.66</v>
      </c>
      <c r="K46" s="16">
        <f>IFERROR(VLOOKUP($A46,[1]SIGEF!$A:$P,10,0),0)</f>
        <v>0</v>
      </c>
      <c r="L46" s="16">
        <f>IFERROR(VLOOKUP($A46,[1]SIGEF!$A:$P,11,0),0)</f>
        <v>0</v>
      </c>
      <c r="M46" s="16">
        <f>IFERROR(VLOOKUP($A46,[1]SIGEF!$A:$P,12,0),0)</f>
        <v>0</v>
      </c>
      <c r="N46" s="16">
        <f>IFERROR(VLOOKUP($A46,[1]SIGEF!$A:$P,13,0),0)</f>
        <v>0</v>
      </c>
      <c r="O46" s="16">
        <f>IFERROR(VLOOKUP($A46,[1]SIGEF!$A:$P,14,0),0)</f>
        <v>0</v>
      </c>
      <c r="P46" s="22">
        <f>IFERROR(VLOOKUP($A46,[1]SIGEF!$A:$P,15,0),0)</f>
        <v>0</v>
      </c>
      <c r="Q46" s="16">
        <f>E46+F46+G46+H46+I46+J46+K46+L46+M46+N46+O46+P46</f>
        <v>128444777.95999999</v>
      </c>
    </row>
    <row r="47" spans="1:17" s="7" customFormat="1" ht="9" x14ac:dyDescent="0.25">
      <c r="B47" s="18" t="s">
        <v>75</v>
      </c>
      <c r="C47" s="12">
        <f>C49</f>
        <v>45000000</v>
      </c>
      <c r="D47" s="12">
        <f>D49</f>
        <v>45000000</v>
      </c>
      <c r="E47" s="16">
        <f>E49</f>
        <v>0</v>
      </c>
      <c r="F47" s="12">
        <f>F49</f>
        <v>0</v>
      </c>
      <c r="G47" s="12">
        <f>G49</f>
        <v>0</v>
      </c>
      <c r="H47" s="12">
        <f>H49</f>
        <v>0</v>
      </c>
      <c r="I47" s="12">
        <f>I49</f>
        <v>0</v>
      </c>
      <c r="J47" s="12">
        <f>J49</f>
        <v>0</v>
      </c>
      <c r="K47" s="12">
        <f>K49</f>
        <v>0</v>
      </c>
      <c r="L47" s="12">
        <f>L49</f>
        <v>0</v>
      </c>
      <c r="M47" s="12">
        <f>M49</f>
        <v>0</v>
      </c>
      <c r="N47" s="12">
        <f>N49</f>
        <v>0</v>
      </c>
      <c r="O47" s="12">
        <v>0</v>
      </c>
      <c r="P47" s="16">
        <v>0</v>
      </c>
      <c r="Q47" s="12">
        <f>E47+F47+G47+H47+I47+J47+K47+L47+M47+N47+O47+P47</f>
        <v>0</v>
      </c>
    </row>
    <row r="48" spans="1:17" s="5" customFormat="1" ht="9" x14ac:dyDescent="0.25">
      <c r="A48" s="5" t="s">
        <v>74</v>
      </c>
      <c r="B48" s="9" t="s">
        <v>73</v>
      </c>
      <c r="C48" s="12">
        <f>IFERROR(VLOOKUP($A48,[1]SIGEF_PRESUPUESTO!$A:$K,3,0),0)</f>
        <v>0</v>
      </c>
      <c r="D48" s="12">
        <f>IFERROR(VLOOKUP($A48,[1]SIGEF_PRESUPUESTO!$A:$K,5,0),0)</f>
        <v>0</v>
      </c>
      <c r="E48" s="12">
        <f>IFERROR(VLOOKUP($A48,[1]SIGEF!$A:$P,4,0),0)</f>
        <v>0</v>
      </c>
      <c r="F48" s="12">
        <f>IFERROR(VLOOKUP($A48,[1]SIGEF!$A:$P,5,0),0)</f>
        <v>0</v>
      </c>
      <c r="G48" s="12">
        <f>IFERROR(VLOOKUP($A48,[1]SIGEF!$A:$P,6,0),0)</f>
        <v>0</v>
      </c>
      <c r="H48" s="12">
        <f>IFERROR(VLOOKUP($A48,[1]SIGEF!$A:$P,7,0),0)</f>
        <v>0</v>
      </c>
      <c r="I48" s="12">
        <f>IFERROR(VLOOKUP($A48,[1]SIGEF!$A:$P,8,0),0)</f>
        <v>0</v>
      </c>
      <c r="J48" s="12">
        <f>IFERROR(VLOOKUP($A48,[1]SIGEF!$A:$P,9,0),0)</f>
        <v>0</v>
      </c>
      <c r="K48" s="12">
        <f>IFERROR(VLOOKUP($A48,[1]SIGEF!$A:$P,10,0),0)</f>
        <v>0</v>
      </c>
      <c r="L48" s="12">
        <f>IFERROR(VLOOKUP($A48,[1]SIGEF!$A:$P,11,0),0)</f>
        <v>0</v>
      </c>
      <c r="M48" s="12">
        <f>IFERROR(VLOOKUP($A48,[1]SIGEF!$A:$P,12,0),0)</f>
        <v>0</v>
      </c>
      <c r="N48" s="12">
        <f>IFERROR(VLOOKUP($A48,[1]SIGEF!$A:$P,13,0),0)</f>
        <v>0</v>
      </c>
      <c r="O48" s="12">
        <f>IFERROR(VLOOKUP($A48,[1]SIGEF!$A:$P,14,0),0)</f>
        <v>0</v>
      </c>
      <c r="P48" s="12">
        <f>IFERROR(VLOOKUP($A48,[1]SIGEF!$A:$P,15,0),0)</f>
        <v>0</v>
      </c>
      <c r="Q48" s="12">
        <f>E48+F48+G48+H48+I48+J48+K48+L48+M48+N48+O48+P48</f>
        <v>0</v>
      </c>
    </row>
    <row r="49" spans="1:17" s="5" customFormat="1" ht="18" x14ac:dyDescent="0.25">
      <c r="A49" s="5" t="s">
        <v>72</v>
      </c>
      <c r="B49" s="9" t="s">
        <v>71</v>
      </c>
      <c r="C49" s="16">
        <f>IFERROR(VLOOKUP($A49,[1]SIGEF_PRESUPUESTO!$A:$K,3,0),0)</f>
        <v>45000000</v>
      </c>
      <c r="D49" s="16">
        <f>IFERROR(VLOOKUP($A49,[1]SIGEF_PRESUPUESTO!$A:$K,5,0),0)</f>
        <v>45000000</v>
      </c>
      <c r="E49" s="16">
        <f>IFERROR(VLOOKUP($A49,[1]SIGEF!$A:$P,4,0),0)</f>
        <v>0</v>
      </c>
      <c r="F49" s="16">
        <f>IFERROR(VLOOKUP($A49,[1]SIGEF!$A:$P,5,0),0)</f>
        <v>0</v>
      </c>
      <c r="G49" s="16">
        <f>IFERROR(VLOOKUP($A49,[1]SIGEF!$A:$P,6,0),0)</f>
        <v>0</v>
      </c>
      <c r="H49" s="16">
        <f>IFERROR(VLOOKUP($A49,[1]SIGEF!$A:$P,7,0),0)</f>
        <v>0</v>
      </c>
      <c r="I49" s="16">
        <f>IFERROR(VLOOKUP($A49,[1]SIGEF!$A:$P,8,0),0)</f>
        <v>0</v>
      </c>
      <c r="J49" s="16">
        <f>IFERROR(VLOOKUP($A49,[1]SIGEF!$A:$P,9,0),0)</f>
        <v>0</v>
      </c>
      <c r="K49" s="16">
        <f>IFERROR(VLOOKUP($A49,[1]SIGEF!$A:$P,10,0),0)</f>
        <v>0</v>
      </c>
      <c r="L49" s="16">
        <f>IFERROR(VLOOKUP($A49,[1]SIGEF!$A:$P,11,0),0)</f>
        <v>0</v>
      </c>
      <c r="M49" s="16">
        <f>IFERROR(VLOOKUP($A49,[1]SIGEF!$A:$P,12,0),0)</f>
        <v>0</v>
      </c>
      <c r="N49" s="16">
        <f>IFERROR(VLOOKUP($A49,[1]SIGEF!$A:$P,13,0),0)</f>
        <v>0</v>
      </c>
      <c r="O49" s="16">
        <f>IFERROR(VLOOKUP($A49,[1]SIGEF!$A:$P,14,0),0)</f>
        <v>0</v>
      </c>
      <c r="P49" s="12">
        <f>IFERROR(VLOOKUP($A49,[1]SIGEF!$A:$P,15,0),0)</f>
        <v>0</v>
      </c>
      <c r="Q49" s="16">
        <f>E49+F49+G49+H49+I49+J49+K49+L49+M49+N49+O49+P49</f>
        <v>0</v>
      </c>
    </row>
    <row r="50" spans="1:17" s="5" customFormat="1" ht="18" x14ac:dyDescent="0.25">
      <c r="A50" s="5" t="s">
        <v>70</v>
      </c>
      <c r="B50" s="9" t="s">
        <v>69</v>
      </c>
      <c r="C50" s="16">
        <f>IFERROR(VLOOKUP($A50,[1]SIGEF_PRESUPUESTO!$A:$K,3,0),0)</f>
        <v>0</v>
      </c>
      <c r="D50" s="16">
        <f>IFERROR(VLOOKUP($A50,[1]SIGEF_PRESUPUESTO!$A:$K,5,0),0)</f>
        <v>0</v>
      </c>
      <c r="E50" s="16">
        <f>IFERROR(VLOOKUP($A50,[1]SIGEF!$A:$P,4,0),0)</f>
        <v>0</v>
      </c>
      <c r="F50" s="16">
        <f>IFERROR(VLOOKUP($A50,[1]SIGEF!$A:$P,5,0),0)</f>
        <v>0</v>
      </c>
      <c r="G50" s="16">
        <f>IFERROR(VLOOKUP($A50,[1]SIGEF!$A:$P,6,0),0)</f>
        <v>0</v>
      </c>
      <c r="H50" s="16">
        <f>IFERROR(VLOOKUP($A50,[1]SIGEF!$A:$P,7,0),0)</f>
        <v>0</v>
      </c>
      <c r="I50" s="16">
        <f>IFERROR(VLOOKUP($A50,[1]SIGEF!$A:$P,8,0),0)</f>
        <v>0</v>
      </c>
      <c r="J50" s="16">
        <f>IFERROR(VLOOKUP($A50,[1]SIGEF!$A:$P,9,0),0)</f>
        <v>0</v>
      </c>
      <c r="K50" s="16">
        <f>IFERROR(VLOOKUP($A50,[1]SIGEF!$A:$P,10,0),0)</f>
        <v>0</v>
      </c>
      <c r="L50" s="16">
        <f>IFERROR(VLOOKUP($A50,[1]SIGEF!$A:$P,11,0),0)</f>
        <v>0</v>
      </c>
      <c r="M50" s="16">
        <f>IFERROR(VLOOKUP($A50,[1]SIGEF!$A:$P,12,0),0)</f>
        <v>0</v>
      </c>
      <c r="N50" s="16">
        <f>IFERROR(VLOOKUP($A50,[1]SIGEF!$A:$P,13,0),0)</f>
        <v>0</v>
      </c>
      <c r="O50" s="16">
        <f>IFERROR(VLOOKUP($A50,[1]SIGEF!$A:$P,14,0),0)</f>
        <v>0</v>
      </c>
      <c r="P50" s="12">
        <f>IFERROR(VLOOKUP($A50,[1]SIGEF!$A:$P,15,0),0)</f>
        <v>0</v>
      </c>
      <c r="Q50" s="16">
        <f>E50+F50+G50+H50+I50+J50+K50+L50+M50+N50+O50+P50</f>
        <v>0</v>
      </c>
    </row>
    <row r="51" spans="1:17" s="5" customFormat="1" ht="18" x14ac:dyDescent="0.25">
      <c r="A51" s="5" t="s">
        <v>68</v>
      </c>
      <c r="B51" s="9" t="s">
        <v>67</v>
      </c>
      <c r="C51" s="16">
        <f>IFERROR(VLOOKUP($A51,[1]SIGEF_PRESUPUESTO!$A:$K,3,0),0)</f>
        <v>0</v>
      </c>
      <c r="D51" s="16">
        <f>IFERROR(VLOOKUP($A51,[1]SIGEF_PRESUPUESTO!$A:$K,5,0),0)</f>
        <v>0</v>
      </c>
      <c r="E51" s="16">
        <f>IFERROR(VLOOKUP($A51,[1]SIGEF!$A:$P,4,0),0)</f>
        <v>0</v>
      </c>
      <c r="F51" s="16">
        <f>IFERROR(VLOOKUP($A51,[1]SIGEF!$A:$P,5,0),0)</f>
        <v>0</v>
      </c>
      <c r="G51" s="16">
        <f>IFERROR(VLOOKUP($A51,[1]SIGEF!$A:$P,6,0),0)</f>
        <v>0</v>
      </c>
      <c r="H51" s="16">
        <f>IFERROR(VLOOKUP($A51,[1]SIGEF!$A:$P,7,0),0)</f>
        <v>0</v>
      </c>
      <c r="I51" s="16">
        <f>IFERROR(VLOOKUP($A51,[1]SIGEF!$A:$P,8,0),0)</f>
        <v>0</v>
      </c>
      <c r="J51" s="16">
        <f>IFERROR(VLOOKUP($A51,[1]SIGEF!$A:$P,9,0),0)</f>
        <v>0</v>
      </c>
      <c r="K51" s="16">
        <f>IFERROR(VLOOKUP($A51,[1]SIGEF!$A:$P,10,0),0)</f>
        <v>0</v>
      </c>
      <c r="L51" s="16">
        <f>IFERROR(VLOOKUP($A51,[1]SIGEF!$A:$P,11,0),0)</f>
        <v>0</v>
      </c>
      <c r="M51" s="16">
        <f>IFERROR(VLOOKUP($A51,[1]SIGEF!$A:$P,12,0),0)</f>
        <v>0</v>
      </c>
      <c r="N51" s="16">
        <f>IFERROR(VLOOKUP($A51,[1]SIGEF!$A:$P,13,0),0)</f>
        <v>0</v>
      </c>
      <c r="O51" s="16">
        <f>IFERROR(VLOOKUP($A51,[1]SIGEF!$A:$P,14,0),0)</f>
        <v>0</v>
      </c>
      <c r="P51" s="12">
        <f>IFERROR(VLOOKUP($A51,[1]SIGEF!$A:$P,15,0),0)</f>
        <v>0</v>
      </c>
      <c r="Q51" s="16">
        <f>E51+F51+G51+H51+I51+J51+K51+L51+M51+N51+O51+P51</f>
        <v>0</v>
      </c>
    </row>
    <row r="52" spans="1:17" s="5" customFormat="1" ht="9" x14ac:dyDescent="0.25">
      <c r="A52" s="5" t="s">
        <v>66</v>
      </c>
      <c r="B52" s="9" t="s">
        <v>65</v>
      </c>
      <c r="C52" s="16">
        <f>IFERROR(VLOOKUP($A52,[1]SIGEF_PRESUPUESTO!$A:$K,3,0),0)</f>
        <v>0</v>
      </c>
      <c r="D52" s="16">
        <f>IFERROR(VLOOKUP($A52,[1]SIGEF_PRESUPUESTO!$A:$K,5,0),0)</f>
        <v>0</v>
      </c>
      <c r="E52" s="16">
        <f>IFERROR(VLOOKUP($A52,[1]SIGEF!$A:$P,4,0),0)</f>
        <v>0</v>
      </c>
      <c r="F52" s="16">
        <f>IFERROR(VLOOKUP($A52,[1]SIGEF!$A:$P,5,0),0)</f>
        <v>0</v>
      </c>
      <c r="G52" s="16">
        <f>IFERROR(VLOOKUP($A52,[1]SIGEF!$A:$P,6,0),0)</f>
        <v>0</v>
      </c>
      <c r="H52" s="16">
        <f>IFERROR(VLOOKUP($A52,[1]SIGEF!$A:$P,7,0),0)</f>
        <v>0</v>
      </c>
      <c r="I52" s="16">
        <f>IFERROR(VLOOKUP($A52,[1]SIGEF!$A:$P,8,0),0)</f>
        <v>0</v>
      </c>
      <c r="J52" s="16">
        <f>IFERROR(VLOOKUP($A52,[1]SIGEF!$A:$P,9,0),0)</f>
        <v>0</v>
      </c>
      <c r="K52" s="16">
        <f>IFERROR(VLOOKUP($A52,[1]SIGEF!$A:$P,10,0),0)</f>
        <v>0</v>
      </c>
      <c r="L52" s="16">
        <f>IFERROR(VLOOKUP($A52,[1]SIGEF!$A:$P,11,0),0)</f>
        <v>0</v>
      </c>
      <c r="M52" s="16">
        <f>IFERROR(VLOOKUP($A52,[1]SIGEF!$A:$P,12,0),0)</f>
        <v>0</v>
      </c>
      <c r="N52" s="16">
        <f>IFERROR(VLOOKUP($A52,[1]SIGEF!$A:$P,13,0),0)</f>
        <v>0</v>
      </c>
      <c r="O52" s="16">
        <f>IFERROR(VLOOKUP($A52,[1]SIGEF!$A:$P,14,0),0)</f>
        <v>0</v>
      </c>
      <c r="P52" s="12">
        <f>IFERROR(VLOOKUP($A52,[1]SIGEF!$A:$P,15,0),0)</f>
        <v>0</v>
      </c>
      <c r="Q52" s="16">
        <f>E52+F52+G52+H52+I52+J52+K52+L52+M52+N52+O52+P52</f>
        <v>0</v>
      </c>
    </row>
    <row r="53" spans="1:17" s="5" customFormat="1" ht="18" x14ac:dyDescent="0.25">
      <c r="A53" s="5" t="s">
        <v>64</v>
      </c>
      <c r="B53" s="9" t="s">
        <v>63</v>
      </c>
      <c r="C53" s="16">
        <f>IFERROR(VLOOKUP($A53,[1]SIGEF_PRESUPUESTO!$A:$K,3,0),0)</f>
        <v>0</v>
      </c>
      <c r="D53" s="16">
        <f>IFERROR(VLOOKUP($A53,[1]SIGEF_PRESUPUESTO!$A:$K,5,0),0)</f>
        <v>0</v>
      </c>
      <c r="E53" s="16">
        <f>IFERROR(VLOOKUP($A53,[1]SIGEF!$A:$P,4,0),0)</f>
        <v>0</v>
      </c>
      <c r="F53" s="16">
        <f>IFERROR(VLOOKUP($A53,[1]SIGEF!$A:$P,5,0),0)</f>
        <v>0</v>
      </c>
      <c r="G53" s="16">
        <f>IFERROR(VLOOKUP($A53,[1]SIGEF!$A:$P,6,0),0)</f>
        <v>0</v>
      </c>
      <c r="H53" s="16">
        <f>IFERROR(VLOOKUP($A53,[1]SIGEF!$A:$P,7,0),0)</f>
        <v>0</v>
      </c>
      <c r="I53" s="16">
        <f>IFERROR(VLOOKUP($A53,[1]SIGEF!$A:$P,8,0),0)</f>
        <v>0</v>
      </c>
      <c r="J53" s="16">
        <f>IFERROR(VLOOKUP($A53,[1]SIGEF!$A:$P,9,0),0)</f>
        <v>0</v>
      </c>
      <c r="K53" s="16">
        <f>IFERROR(VLOOKUP($A53,[1]SIGEF!$A:$P,10,0),0)</f>
        <v>0</v>
      </c>
      <c r="L53" s="16">
        <f>IFERROR(VLOOKUP($A53,[1]SIGEF!$A:$P,11,0),0)</f>
        <v>0</v>
      </c>
      <c r="M53" s="16">
        <f>IFERROR(VLOOKUP($A53,[1]SIGEF!$A:$P,12,0),0)</f>
        <v>0</v>
      </c>
      <c r="N53" s="16">
        <f>IFERROR(VLOOKUP($A53,[1]SIGEF!$A:$P,13,0),0)</f>
        <v>0</v>
      </c>
      <c r="O53" s="16">
        <f>IFERROR(VLOOKUP($A53,[1]SIGEF!$A:$P,14,0),0)</f>
        <v>0</v>
      </c>
      <c r="P53" s="12">
        <f>IFERROR(VLOOKUP($A53,[1]SIGEF!$A:$P,15,0),0)</f>
        <v>0</v>
      </c>
      <c r="Q53" s="16">
        <f>E53+F53+G53+H53+I53+J53+K53+L53+M53+N53+O53+P53</f>
        <v>0</v>
      </c>
    </row>
    <row r="54" spans="1:17" s="5" customFormat="1" ht="9" x14ac:dyDescent="0.25">
      <c r="B54" s="18" t="s">
        <v>62</v>
      </c>
      <c r="C54" s="12">
        <f>C55+C56+C58+C59+C60+C62+C57+C63</f>
        <v>23837058</v>
      </c>
      <c r="D54" s="12">
        <f>D55+D56+D58+D59+D60+D62+D57</f>
        <v>32438741.75</v>
      </c>
      <c r="E54" s="16">
        <f>E55+E56+E58+E59+E60+E62+E57</f>
        <v>0</v>
      </c>
      <c r="F54" s="12">
        <f>F55+F56+F58+F59+F60+F62+F57</f>
        <v>0</v>
      </c>
      <c r="G54" s="12">
        <f>G55+G56+G58+G59+G60+G62+G57+G63</f>
        <v>6923896.8300000001</v>
      </c>
      <c r="H54" s="12">
        <f>H55+H56+H58+H59+H60+H62+H57+H63</f>
        <v>0</v>
      </c>
      <c r="I54" s="12">
        <f>I55+I56+I58+I59+I60+I62+I57+I63</f>
        <v>118298.66</v>
      </c>
      <c r="J54" s="12">
        <f>J55+J56+J58+J59+J60+J62+J57+J63</f>
        <v>2129256.7400000002</v>
      </c>
      <c r="K54" s="12">
        <f>K55+K56+K58+K59+K60+K62+K57+K63</f>
        <v>0</v>
      </c>
      <c r="L54" s="12">
        <f>L55+L56+L58+L59+L60+L62+L57+L63</f>
        <v>0</v>
      </c>
      <c r="M54" s="12">
        <f>M55+M56+M58+M59+M60+M62+M57+M63</f>
        <v>0</v>
      </c>
      <c r="N54" s="12">
        <f>N55+N56+N58+N59+N60+N62+N57+N63</f>
        <v>0</v>
      </c>
      <c r="O54" s="12">
        <f>O55+O56+O58+O59+O60+O62+O57+O63</f>
        <v>0</v>
      </c>
      <c r="P54" s="12">
        <f>P55+P56+P57+P58+P59+P60+P61+P62+P63</f>
        <v>0</v>
      </c>
      <c r="Q54" s="12">
        <f>E54+F54+G54+H54+I54+J54+K54+L54+M54+N54+O54+P54</f>
        <v>9171452.2300000004</v>
      </c>
    </row>
    <row r="55" spans="1:17" s="5" customFormat="1" ht="9" x14ac:dyDescent="0.25">
      <c r="A55" s="5" t="s">
        <v>61</v>
      </c>
      <c r="B55" s="21" t="s">
        <v>60</v>
      </c>
      <c r="C55" s="16">
        <f>IFERROR(VLOOKUP($A55,[1]SIGEF_PRESUPUESTO!$A:$K,3,0),0)</f>
        <v>10280000</v>
      </c>
      <c r="D55" s="16">
        <f>IFERROR(VLOOKUP($A55,[1]SIGEF_PRESUPUESTO!$A:$K,5,0),0)</f>
        <v>10888000</v>
      </c>
      <c r="E55" s="16">
        <f>IFERROR(VLOOKUP($A55,[1]SIGEF!$A:$P,4,0),0)</f>
        <v>0</v>
      </c>
      <c r="F55" s="16">
        <f>IFERROR(VLOOKUP($A55,[1]SIGEF!$A:$P,5,0),0)</f>
        <v>0</v>
      </c>
      <c r="G55" s="16">
        <f>IFERROR(VLOOKUP($A55,[1]SIGEF!$A:$P,6,0),0)</f>
        <v>183330.7</v>
      </c>
      <c r="H55" s="16">
        <f>IFERROR(VLOOKUP($A55,[1]SIGEF!$A:$P,7,0),0)</f>
        <v>0</v>
      </c>
      <c r="I55" s="16">
        <f>IFERROR(VLOOKUP($A55,[1]SIGEF!$A:$P,8,0),0)</f>
        <v>0</v>
      </c>
      <c r="J55" s="16">
        <f>IFERROR(VLOOKUP($A55,[1]SIGEF!$A:$P,9,0),0)</f>
        <v>197142.51</v>
      </c>
      <c r="K55" s="16">
        <f>IFERROR(VLOOKUP($A55,[1]SIGEF!$A:$P,10,0),0)</f>
        <v>0</v>
      </c>
      <c r="L55" s="16">
        <f>IFERROR(VLOOKUP($A55,[1]SIGEF!$A:$P,11,0),0)</f>
        <v>0</v>
      </c>
      <c r="M55" s="16">
        <f>IFERROR(VLOOKUP($A55,[1]SIGEF!$A:$P,12,0),0)</f>
        <v>0</v>
      </c>
      <c r="N55" s="16">
        <f>IFERROR(VLOOKUP($A55,[1]SIGEF!$A:$P,13,0),0)</f>
        <v>0</v>
      </c>
      <c r="O55" s="16">
        <f>IFERROR(VLOOKUP($A55,[1]SIGEF!$A:$P,14,0),0)</f>
        <v>0</v>
      </c>
      <c r="P55" s="22">
        <f>IFERROR(VLOOKUP($A55,[1]SIGEF!$A:$P,15,0),0)</f>
        <v>0</v>
      </c>
      <c r="Q55" s="16">
        <f>E55+F55+G55+H55+I55+J55+K55+L55+M55+N55+O55+P55</f>
        <v>380473.21</v>
      </c>
    </row>
    <row r="56" spans="1:17" s="5" customFormat="1" ht="18" x14ac:dyDescent="0.25">
      <c r="A56" s="5" t="s">
        <v>59</v>
      </c>
      <c r="B56" s="9" t="s">
        <v>58</v>
      </c>
      <c r="C56" s="16">
        <f>IFERROR(VLOOKUP($A56,[1]SIGEF_PRESUPUESTO!$A:$K,3,0),0)</f>
        <v>5816550</v>
      </c>
      <c r="D56" s="16">
        <f>IFERROR(VLOOKUP($A56,[1]SIGEF_PRESUPUESTO!$A:$K,5,0),0)</f>
        <v>13150633.75</v>
      </c>
      <c r="E56" s="16">
        <f>IFERROR(VLOOKUP($A56,[1]SIGEF!$A:$P,4,0),0)</f>
        <v>0</v>
      </c>
      <c r="F56" s="16">
        <f>IFERROR(VLOOKUP($A56,[1]SIGEF!$A:$P,5,0),0)</f>
        <v>0</v>
      </c>
      <c r="G56" s="16">
        <f>IFERROR(VLOOKUP($A56,[1]SIGEF!$A:$P,6,0),0)</f>
        <v>6721526.1200000001</v>
      </c>
      <c r="H56" s="16">
        <f>IFERROR(VLOOKUP($A56,[1]SIGEF!$A:$P,7,0),0)</f>
        <v>0</v>
      </c>
      <c r="I56" s="16">
        <f>IFERROR(VLOOKUP($A56,[1]SIGEF!$A:$P,8,0),0)</f>
        <v>118298.66</v>
      </c>
      <c r="J56" s="16">
        <f>IFERROR(VLOOKUP($A56,[1]SIGEF!$A:$P,9,0),0)</f>
        <v>1719541.87</v>
      </c>
      <c r="K56" s="16">
        <f>IFERROR(VLOOKUP($A56,[1]SIGEF!$A:$P,10,0),0)</f>
        <v>0</v>
      </c>
      <c r="L56" s="16">
        <f>IFERROR(VLOOKUP($A56,[1]SIGEF!$A:$P,11,0),0)</f>
        <v>0</v>
      </c>
      <c r="M56" s="16">
        <f>IFERROR(VLOOKUP($A56,[1]SIGEF!$A:$P,12,0),0)</f>
        <v>0</v>
      </c>
      <c r="N56" s="16">
        <f>IFERROR(VLOOKUP($A56,[1]SIGEF!$A:$P,13,0),0)</f>
        <v>0</v>
      </c>
      <c r="O56" s="16">
        <f>IFERROR(VLOOKUP($A56,[1]SIGEF!$A:$P,14,0),0)</f>
        <v>0</v>
      </c>
      <c r="P56" s="22">
        <f>IFERROR(VLOOKUP($A56,[1]SIGEF!$A:$P,15,0),0)</f>
        <v>0</v>
      </c>
      <c r="Q56" s="16">
        <f>E56+F56+G56+H56+I56+J56+K56+L56+M56+N56+O56+P56</f>
        <v>8559366.6500000004</v>
      </c>
    </row>
    <row r="57" spans="1:17" s="5" customFormat="1" ht="9" x14ac:dyDescent="0.25">
      <c r="A57" s="5" t="s">
        <v>57</v>
      </c>
      <c r="B57" s="9" t="s">
        <v>56</v>
      </c>
      <c r="C57" s="16">
        <f>IFERROR(VLOOKUP($A57,[1]SIGEF_PRESUPUESTO!$A:$K,3,0),0)</f>
        <v>0</v>
      </c>
      <c r="D57" s="16">
        <f>IFERROR(VLOOKUP($A57,[1]SIGEF_PRESUPUESTO!$A:$K,5,0),0)</f>
        <v>0</v>
      </c>
      <c r="E57" s="16">
        <f>IFERROR(VLOOKUP($A57,[1]SIGEF!$A:$P,4,0),0)</f>
        <v>0</v>
      </c>
      <c r="F57" s="16">
        <f>IFERROR(VLOOKUP($A57,[1]SIGEF!$A:$P,5,0),0)</f>
        <v>0</v>
      </c>
      <c r="G57" s="16">
        <f>IFERROR(VLOOKUP($A57,[1]SIGEF!$A:$P,6,0),0)</f>
        <v>0</v>
      </c>
      <c r="H57" s="16">
        <f>IFERROR(VLOOKUP($A57,[1]SIGEF!$A:$P,7,0),0)</f>
        <v>0</v>
      </c>
      <c r="I57" s="16">
        <f>IFERROR(VLOOKUP($A57,[1]SIGEF!$A:$P,8,0),0)</f>
        <v>0</v>
      </c>
      <c r="J57" s="16">
        <f>IFERROR(VLOOKUP($A57,[1]SIGEF!$A:$P,9,0),0)</f>
        <v>0</v>
      </c>
      <c r="K57" s="16">
        <f>IFERROR(VLOOKUP($A57,[1]SIGEF!$A:$P,10,0),0)</f>
        <v>0</v>
      </c>
      <c r="L57" s="16">
        <f>IFERROR(VLOOKUP($A57,[1]SIGEF!$A:$P,11,0),0)</f>
        <v>0</v>
      </c>
      <c r="M57" s="16">
        <f>IFERROR(VLOOKUP($A57,[1]SIGEF!$A:$P,12,0),0)</f>
        <v>0</v>
      </c>
      <c r="N57" s="16">
        <f>IFERROR(VLOOKUP($A57,[1]SIGEF!$A:$P,13,0),0)</f>
        <v>0</v>
      </c>
      <c r="O57" s="16">
        <f>IFERROR(VLOOKUP($A57,[1]SIGEF!$A:$P,14,0),0)</f>
        <v>0</v>
      </c>
      <c r="P57" s="16">
        <f>IFERROR(VLOOKUP($A57,[1]SIGEF!$A:$P,15,0),0)</f>
        <v>0</v>
      </c>
      <c r="Q57" s="16">
        <f>E57+F57+G57+H57+I57+J57+K57+L57+M57+N57+O57+P57</f>
        <v>0</v>
      </c>
    </row>
    <row r="58" spans="1:17" s="5" customFormat="1" ht="18" x14ac:dyDescent="0.25">
      <c r="A58" s="5" t="s">
        <v>55</v>
      </c>
      <c r="B58" s="9" t="s">
        <v>54</v>
      </c>
      <c r="C58" s="16">
        <f>IFERROR(VLOOKUP($A58,[1]SIGEF_PRESUPUESTO!$A:$K,3,0),0)</f>
        <v>10000</v>
      </c>
      <c r="D58" s="16">
        <f>IFERROR(VLOOKUP($A58,[1]SIGEF_PRESUPUESTO!$A:$K,5,0),0)</f>
        <v>10000</v>
      </c>
      <c r="E58" s="16">
        <f>IFERROR(VLOOKUP($A58,[1]SIGEF!$A:$P,4,0),0)</f>
        <v>0</v>
      </c>
      <c r="F58" s="16">
        <f>IFERROR(VLOOKUP($A58,[1]SIGEF!$A:$P,5,0),0)</f>
        <v>0</v>
      </c>
      <c r="G58" s="16">
        <f>IFERROR(VLOOKUP($A58,[1]SIGEF!$A:$P,6,0),0)</f>
        <v>0</v>
      </c>
      <c r="H58" s="16">
        <f>IFERROR(VLOOKUP($A58,[1]SIGEF!$A:$P,7,0),0)</f>
        <v>0</v>
      </c>
      <c r="I58" s="16">
        <f>IFERROR(VLOOKUP($A58,[1]SIGEF!$A:$P,8,0),0)</f>
        <v>0</v>
      </c>
      <c r="J58" s="16">
        <f>IFERROR(VLOOKUP($A58,[1]SIGEF!$A:$P,9,0),0)</f>
        <v>0</v>
      </c>
      <c r="K58" s="16">
        <f>IFERROR(VLOOKUP($A58,[1]SIGEF!$A:$P,10,0),0)</f>
        <v>0</v>
      </c>
      <c r="L58" s="16">
        <f>IFERROR(VLOOKUP($A58,[1]SIGEF!$A:$P,11,0),0)</f>
        <v>0</v>
      </c>
      <c r="M58" s="16">
        <f>IFERROR(VLOOKUP($A58,[1]SIGEF!$A:$P,12,0),0)</f>
        <v>0</v>
      </c>
      <c r="N58" s="16">
        <f>IFERROR(VLOOKUP($A58,[1]SIGEF!$A:$P,13,0),0)</f>
        <v>0</v>
      </c>
      <c r="O58" s="16">
        <f>IFERROR(VLOOKUP($A58,[1]SIGEF!$A:$P,14,0),0)</f>
        <v>0</v>
      </c>
      <c r="P58" s="16">
        <f>IFERROR(VLOOKUP($A58,[1]SIGEF!$A:$P,15,0),0)</f>
        <v>0</v>
      </c>
      <c r="Q58" s="16">
        <f>E58+F58+G58+H58+I58+J58+K58+L58+M58+N58+O58+P58</f>
        <v>0</v>
      </c>
    </row>
    <row r="59" spans="1:17" s="5" customFormat="1" ht="9" x14ac:dyDescent="0.25">
      <c r="A59" s="5" t="s">
        <v>53</v>
      </c>
      <c r="B59" s="9" t="s">
        <v>52</v>
      </c>
      <c r="C59" s="16">
        <f>IFERROR(VLOOKUP($A59,[1]SIGEF_PRESUPUESTO!$A:$K,3,0),0)</f>
        <v>7480508</v>
      </c>
      <c r="D59" s="16">
        <f>IFERROR(VLOOKUP($A59,[1]SIGEF_PRESUPUESTO!$A:$K,5,0),0)</f>
        <v>8090108</v>
      </c>
      <c r="E59" s="16">
        <f>IFERROR(VLOOKUP($A59,[1]SIGEF!$A:$P,4,0),0)</f>
        <v>0</v>
      </c>
      <c r="F59" s="16">
        <f>IFERROR(VLOOKUP($A59,[1]SIGEF!$A:$P,5,0),0)</f>
        <v>0</v>
      </c>
      <c r="G59" s="16">
        <f>IFERROR(VLOOKUP($A59,[1]SIGEF!$A:$P,6,0),0)</f>
        <v>0</v>
      </c>
      <c r="H59" s="16">
        <f>IFERROR(VLOOKUP($A59,[1]SIGEF!$A:$P,7,0),0)</f>
        <v>0</v>
      </c>
      <c r="I59" s="16">
        <f>IFERROR(VLOOKUP($A59,[1]SIGEF!$A:$P,8,0),0)</f>
        <v>0</v>
      </c>
      <c r="J59" s="16">
        <f>IFERROR(VLOOKUP($A59,[1]SIGEF!$A:$P,9,0),0)</f>
        <v>0</v>
      </c>
      <c r="K59" s="16">
        <f>IFERROR(VLOOKUP($A59,[1]SIGEF!$A:$P,10,0),0)</f>
        <v>0</v>
      </c>
      <c r="L59" s="16">
        <f>IFERROR(VLOOKUP($A59,[1]SIGEF!$A:$P,11,0),0)</f>
        <v>0</v>
      </c>
      <c r="M59" s="16">
        <f>IFERROR(VLOOKUP($A59,[1]SIGEF!$A:$P,12,0),0)</f>
        <v>0</v>
      </c>
      <c r="N59" s="16">
        <f>IFERROR(VLOOKUP($A59,[1]SIGEF!$A:$P,13,0),0)</f>
        <v>0</v>
      </c>
      <c r="O59" s="16">
        <f>IFERROR(VLOOKUP($A59,[1]SIGEF!$A:$P,14,0),0)</f>
        <v>0</v>
      </c>
      <c r="P59" s="22">
        <f>IFERROR(VLOOKUP($A59,[1]SIGEF!$A:$P,15,0),0)</f>
        <v>0</v>
      </c>
      <c r="Q59" s="16">
        <f>E59+F59+G59+H59+I59+J59+K59+L59+M59+N59+O59+P59</f>
        <v>0</v>
      </c>
    </row>
    <row r="60" spans="1:17" s="5" customFormat="1" ht="9" x14ac:dyDescent="0.25">
      <c r="A60" s="5" t="s">
        <v>51</v>
      </c>
      <c r="B60" s="9" t="s">
        <v>50</v>
      </c>
      <c r="C60" s="16">
        <f>IFERROR(VLOOKUP($A60,[1]SIGEF_PRESUPUESTO!$A:$K,3,0),0)</f>
        <v>0</v>
      </c>
      <c r="D60" s="16">
        <f>IFERROR(VLOOKUP($A60,[1]SIGEF_PRESUPUESTO!$A:$K,5,0),0)</f>
        <v>50000</v>
      </c>
      <c r="E60" s="16">
        <f>IFERROR(VLOOKUP($A60,[1]SIGEF!$A:$P,4,0),0)</f>
        <v>0</v>
      </c>
      <c r="F60" s="16">
        <f>IFERROR(VLOOKUP($A60,[1]SIGEF!$A:$P,5,0),0)</f>
        <v>0</v>
      </c>
      <c r="G60" s="16">
        <f>IFERROR(VLOOKUP($A60,[1]SIGEF!$A:$P,6,0),0)</f>
        <v>19040.009999999998</v>
      </c>
      <c r="H60" s="16">
        <f>IFERROR(VLOOKUP($A60,[1]SIGEF!$A:$P,7,0),0)</f>
        <v>0</v>
      </c>
      <c r="I60" s="16">
        <f>IFERROR(VLOOKUP($A60,[1]SIGEF!$A:$P,8,0),0)</f>
        <v>0</v>
      </c>
      <c r="J60" s="16">
        <f>IFERROR(VLOOKUP($A60,[1]SIGEF!$A:$P,9,0),0)</f>
        <v>0</v>
      </c>
      <c r="K60" s="16">
        <f>IFERROR(VLOOKUP($A60,[1]SIGEF!$A:$P,10,0),0)</f>
        <v>0</v>
      </c>
      <c r="L60" s="16">
        <f>IFERROR(VLOOKUP($A60,[1]SIGEF!$A:$P,11,0),0)</f>
        <v>0</v>
      </c>
      <c r="M60" s="16">
        <f>IFERROR(VLOOKUP($A60,[1]SIGEF!$A:$P,12,0),0)</f>
        <v>0</v>
      </c>
      <c r="N60" s="16">
        <f>IFERROR(VLOOKUP($A60,[1]SIGEF!$A:$P,13,0),0)</f>
        <v>0</v>
      </c>
      <c r="O60" s="16">
        <f>IFERROR(VLOOKUP($A60,[1]SIGEF!$A:$P,14,0),0)</f>
        <v>0</v>
      </c>
      <c r="P60" s="16">
        <f>IFERROR(VLOOKUP($A60,[1]SIGEF!$A:$P,15,0),0)</f>
        <v>0</v>
      </c>
      <c r="Q60" s="16">
        <f>E60+F60+G60+H60+I60+J60+K60+L60+M60+N60+O60+P60</f>
        <v>19040.009999999998</v>
      </c>
    </row>
    <row r="61" spans="1:17" s="5" customFormat="1" ht="9" x14ac:dyDescent="0.25">
      <c r="A61" s="5" t="s">
        <v>49</v>
      </c>
      <c r="B61" s="21" t="s">
        <v>48</v>
      </c>
      <c r="C61" s="16">
        <f>IFERROR(VLOOKUP($A61,[1]SIGEF_PRESUPUESTO!$A:$K,3,0),0)</f>
        <v>0</v>
      </c>
      <c r="D61" s="16">
        <f>IFERROR(VLOOKUP($A61,[1]SIGEF_PRESUPUESTO!$A:$K,5,0),0)</f>
        <v>0</v>
      </c>
      <c r="E61" s="16">
        <f>IFERROR(VLOOKUP($A61,[1]SIGEF!$A:$P,4,0),0)</f>
        <v>0</v>
      </c>
      <c r="F61" s="16">
        <f>IFERROR(VLOOKUP($A61,[1]SIGEF!$A:$P,5,0),0)</f>
        <v>0</v>
      </c>
      <c r="G61" s="16">
        <f>IFERROR(VLOOKUP($A61,[1]SIGEF!$A:$P,6,0),0)</f>
        <v>0</v>
      </c>
      <c r="H61" s="16">
        <f>IFERROR(VLOOKUP($A61,[1]SIGEF!$A:$P,7,0),0)</f>
        <v>0</v>
      </c>
      <c r="I61" s="16">
        <f>IFERROR(VLOOKUP($A61,[1]SIGEF!$A:$P,8,0),0)</f>
        <v>0</v>
      </c>
      <c r="J61" s="16">
        <f>IFERROR(VLOOKUP($A61,[1]SIGEF!$A:$P,9,0),0)</f>
        <v>0</v>
      </c>
      <c r="K61" s="16">
        <f>IFERROR(VLOOKUP($A61,[1]SIGEF!$A:$P,10,0),0)</f>
        <v>0</v>
      </c>
      <c r="L61" s="16">
        <f>IFERROR(VLOOKUP($A61,[1]SIGEF!$A:$P,11,0),0)</f>
        <v>0</v>
      </c>
      <c r="M61" s="16">
        <f>IFERROR(VLOOKUP($A61,[1]SIGEF!$A:$P,12,0),0)</f>
        <v>0</v>
      </c>
      <c r="N61" s="16">
        <f>IFERROR(VLOOKUP($A61,[1]SIGEF!$A:$P,13,0),0)</f>
        <v>0</v>
      </c>
      <c r="O61" s="16">
        <f>IFERROR(VLOOKUP($A61,[1]SIGEF!$A:$P,14,0),0)</f>
        <v>0</v>
      </c>
      <c r="P61" s="16">
        <f>IFERROR(VLOOKUP($A61,[1]SIGEF!$A:$P,15,0),0)</f>
        <v>0</v>
      </c>
      <c r="Q61" s="16">
        <f>E61+F61+G61+H61+I61+J61+K61+L61+M61+N61+O61+P61</f>
        <v>0</v>
      </c>
    </row>
    <row r="62" spans="1:17" s="5" customFormat="1" ht="9" x14ac:dyDescent="0.25">
      <c r="A62" s="5" t="s">
        <v>47</v>
      </c>
      <c r="B62" s="21" t="s">
        <v>46</v>
      </c>
      <c r="C62" s="16">
        <f>IFERROR(VLOOKUP($A62,[1]SIGEF_PRESUPUESTO!$A:$K,3,0),0)</f>
        <v>250000</v>
      </c>
      <c r="D62" s="16">
        <f>IFERROR(VLOOKUP($A62,[1]SIGEF_PRESUPUESTO!$A:$K,5,0),0)</f>
        <v>250000</v>
      </c>
      <c r="E62" s="16">
        <f>IFERROR(VLOOKUP($A62,[1]SIGEF!$A:$P,4,0),0)</f>
        <v>0</v>
      </c>
      <c r="F62" s="16">
        <f>IFERROR(VLOOKUP($A62,[1]SIGEF!$A:$P,5,0),0)</f>
        <v>0</v>
      </c>
      <c r="G62" s="16">
        <f>IFERROR(VLOOKUP($A62,[1]SIGEF!$A:$P,6,0),0)</f>
        <v>0</v>
      </c>
      <c r="H62" s="16">
        <f>IFERROR(VLOOKUP($A62,[1]SIGEF!$A:$P,7,0),0)</f>
        <v>0</v>
      </c>
      <c r="I62" s="16">
        <f>IFERROR(VLOOKUP($A62,[1]SIGEF!$A:$P,8,0),0)</f>
        <v>0</v>
      </c>
      <c r="J62" s="16">
        <f>IFERROR(VLOOKUP($A62,[1]SIGEF!$A:$P,9,0),0)</f>
        <v>212572.36</v>
      </c>
      <c r="K62" s="16">
        <f>IFERROR(VLOOKUP($A62,[1]SIGEF!$A:$P,10,0),0)</f>
        <v>0</v>
      </c>
      <c r="L62" s="16">
        <f>IFERROR(VLOOKUP($A62,[1]SIGEF!$A:$P,11,0),0)</f>
        <v>0</v>
      </c>
      <c r="M62" s="16">
        <f>IFERROR(VLOOKUP($A62,[1]SIGEF!$A:$P,12,0),0)</f>
        <v>0</v>
      </c>
      <c r="N62" s="16">
        <f>IFERROR(VLOOKUP($A62,[1]SIGEF!$A:$P,13,0),0)</f>
        <v>0</v>
      </c>
      <c r="O62" s="16">
        <f>IFERROR(VLOOKUP($A62,[1]SIGEF!$A:$P,14,0),0)</f>
        <v>0</v>
      </c>
      <c r="P62" s="22">
        <f>IFERROR(VLOOKUP($A62,[1]SIGEF!$A:$P,15,0),0)</f>
        <v>0</v>
      </c>
      <c r="Q62" s="16">
        <f>E62+F62+G62+H62+I62+J62+K62+L62+M62+N62+O62+P62</f>
        <v>212572.36</v>
      </c>
    </row>
    <row r="63" spans="1:17" s="5" customFormat="1" ht="18" x14ac:dyDescent="0.25">
      <c r="A63" s="5" t="s">
        <v>45</v>
      </c>
      <c r="B63" s="9" t="s">
        <v>44</v>
      </c>
      <c r="C63" s="16">
        <f>IFERROR(VLOOKUP($A63,[1]SIGEF_PRESUPUESTO!$A:$K,3,0),0)</f>
        <v>0</v>
      </c>
      <c r="D63" s="16">
        <f>IFERROR(VLOOKUP($A63,[1]SIGEF_PRESUPUESTO!$A:$K,5,0),0)</f>
        <v>0</v>
      </c>
      <c r="E63" s="16">
        <f>IFERROR(VLOOKUP($A63,[1]SIGEF!$A:$P,4,0),0)</f>
        <v>0</v>
      </c>
      <c r="F63" s="16">
        <f>IFERROR(VLOOKUP($A63,[1]SIGEF!$A:$P,5,0),0)</f>
        <v>0</v>
      </c>
      <c r="G63" s="16">
        <f>IFERROR(VLOOKUP($A63,[1]SIGEF!$A:$P,6,0),0)</f>
        <v>0</v>
      </c>
      <c r="H63" s="16">
        <f>IFERROR(VLOOKUP($A63,[1]SIGEF!$A:$P,7,0),0)</f>
        <v>0</v>
      </c>
      <c r="I63" s="16">
        <f>IFERROR(VLOOKUP($A63,[1]SIGEF!$A:$P,8,0),0)</f>
        <v>0</v>
      </c>
      <c r="J63" s="16">
        <f>IFERROR(VLOOKUP($A63,[1]SIGEF!$A:$P,9,0),0)</f>
        <v>0</v>
      </c>
      <c r="K63" s="16">
        <f>IFERROR(VLOOKUP($A63,[1]SIGEF!$A:$P,10,0),0)</f>
        <v>0</v>
      </c>
      <c r="L63" s="16">
        <f>IFERROR(VLOOKUP($A63,[1]SIGEF!$A:$P,11,0),0)</f>
        <v>0</v>
      </c>
      <c r="M63" s="16">
        <f>IFERROR(VLOOKUP($A63,[1]SIGEF!$A:$P,12,0),0)</f>
        <v>0</v>
      </c>
      <c r="N63" s="16">
        <f>IFERROR(VLOOKUP($A63,[1]SIGEF!$A:$P,13,0),0)</f>
        <v>0</v>
      </c>
      <c r="O63" s="16">
        <f>IFERROR(VLOOKUP($A63,[1]SIGEF!$A:$P,14,0),0)</f>
        <v>0</v>
      </c>
      <c r="P63" s="22">
        <f>IFERROR(VLOOKUP($A63,[1]SIGEF!$A:$P,15,0),0)</f>
        <v>0</v>
      </c>
      <c r="Q63" s="16">
        <f>E63+F63+G63+H63+I63+J63+K63+L63+M63+N63+O63+P63</f>
        <v>0</v>
      </c>
    </row>
    <row r="64" spans="1:17" s="5" customFormat="1" ht="9" x14ac:dyDescent="0.25">
      <c r="B64" s="17" t="s">
        <v>43</v>
      </c>
      <c r="C64" s="12">
        <f>C65+C66</f>
        <v>0</v>
      </c>
      <c r="D64" s="12">
        <f>D65+D66+D67+D68</f>
        <v>7236885.6200000001</v>
      </c>
      <c r="E64" s="12">
        <f>E65+E66+E67+E68</f>
        <v>0</v>
      </c>
      <c r="F64" s="12">
        <v>0</v>
      </c>
      <c r="G64" s="12">
        <f>G65+G66+G67+G68</f>
        <v>807881.79</v>
      </c>
      <c r="H64" s="12">
        <f>H65</f>
        <v>0</v>
      </c>
      <c r="I64" s="12">
        <f>I65</f>
        <v>0</v>
      </c>
      <c r="J64" s="12">
        <f>J65+J66</f>
        <v>1495216.53</v>
      </c>
      <c r="K64" s="12">
        <f>K65</f>
        <v>0</v>
      </c>
      <c r="L64" s="12">
        <f>L65</f>
        <v>0</v>
      </c>
      <c r="M64" s="12">
        <f>M65</f>
        <v>0</v>
      </c>
      <c r="N64" s="12">
        <f>N65</f>
        <v>0</v>
      </c>
      <c r="O64" s="12">
        <v>0</v>
      </c>
      <c r="P64" s="23">
        <f>P65+P66+P67</f>
        <v>0</v>
      </c>
      <c r="Q64" s="12">
        <f>E64+F64+G64+H64+I64+J64+K64+L64+M64+N64+O64+P64</f>
        <v>2303098.3200000003</v>
      </c>
    </row>
    <row r="65" spans="1:17" s="5" customFormat="1" ht="9" x14ac:dyDescent="0.25">
      <c r="A65" s="5" t="s">
        <v>42</v>
      </c>
      <c r="B65" s="21" t="s">
        <v>41</v>
      </c>
      <c r="C65" s="16">
        <f>IFERROR(VLOOKUP($A65,[1]SIGEF_PRESUPUESTO!$A:$K,3,0),0)</f>
        <v>0</v>
      </c>
      <c r="D65" s="16">
        <f>IFERROR(VLOOKUP($A65,[1]SIGEF_PRESUPUESTO!$A:$K,5,0),0)</f>
        <v>783384.29</v>
      </c>
      <c r="E65" s="16">
        <f>IFERROR(VLOOKUP($A65,[1]SIGEF!$A:$P,4,0),0)</f>
        <v>0</v>
      </c>
      <c r="F65" s="16">
        <f>IFERROR(VLOOKUP($A65,[1]SIGEF!$A:$P,5,0),0)</f>
        <v>0</v>
      </c>
      <c r="G65" s="16">
        <f>IFERROR(VLOOKUP($A65,[1]SIGEF!$A:$P,6,0),0)</f>
        <v>0</v>
      </c>
      <c r="H65" s="16">
        <f>IFERROR(VLOOKUP($A65,[1]SIGEF!$A:$P,7,0),0)</f>
        <v>0</v>
      </c>
      <c r="I65" s="16">
        <f>IFERROR(VLOOKUP($A65,[1]SIGEF!$A:$P,8,0),0)</f>
        <v>0</v>
      </c>
      <c r="J65" s="16">
        <f>IFERROR(VLOOKUP($A65,[1]SIGEF!$A:$P,9,0),0)</f>
        <v>0</v>
      </c>
      <c r="K65" s="16">
        <f>IFERROR(VLOOKUP($A65,[1]SIGEF!$A:$P,10,0),0)</f>
        <v>0</v>
      </c>
      <c r="L65" s="16">
        <f>IFERROR(VLOOKUP($A65,[1]SIGEF!$A:$P,11,0),0)</f>
        <v>0</v>
      </c>
      <c r="M65" s="16">
        <f>IFERROR(VLOOKUP($A65,[1]SIGEF!$A:$P,12,0),0)</f>
        <v>0</v>
      </c>
      <c r="N65" s="16">
        <f>IFERROR(VLOOKUP($A65,[1]SIGEF!$A:$P,13,0),0)</f>
        <v>0</v>
      </c>
      <c r="O65" s="16">
        <f>IFERROR(VLOOKUP($A65,[1]SIGEF!$A:$P,14,0),0)</f>
        <v>0</v>
      </c>
      <c r="P65" s="22">
        <f>IFERROR(VLOOKUP($A65,[1]SIGEF!$A:$P,15,0),0)</f>
        <v>0</v>
      </c>
      <c r="Q65" s="16">
        <f>E65+F65+G65+H65+I65+J65+K65+L65+M65+N65+O65+P65</f>
        <v>0</v>
      </c>
    </row>
    <row r="66" spans="1:17" s="5" customFormat="1" ht="9" x14ac:dyDescent="0.25">
      <c r="A66" s="5" t="s">
        <v>40</v>
      </c>
      <c r="B66" s="21" t="s">
        <v>39</v>
      </c>
      <c r="C66" s="16">
        <f>IFERROR(VLOOKUP($A66,[1]SIGEF_PRESUPUESTO!$A:$K,3,0),0)</f>
        <v>0</v>
      </c>
      <c r="D66" s="16">
        <f>IFERROR(VLOOKUP($A66,[1]SIGEF_PRESUPUESTO!$A:$K,5,0),0)</f>
        <v>6453501.3300000001</v>
      </c>
      <c r="E66" s="16">
        <f>IFERROR(VLOOKUP($A66,[1]SIGEF!$A:$P,4,0),0)</f>
        <v>0</v>
      </c>
      <c r="F66" s="16">
        <f>IFERROR(VLOOKUP($A66,[1]SIGEF!$A:$P,5,0),0)</f>
        <v>0</v>
      </c>
      <c r="G66" s="16">
        <f>IFERROR(VLOOKUP($A66,[1]SIGEF!$A:$P,6,0),0)</f>
        <v>807881.79</v>
      </c>
      <c r="H66" s="16">
        <f>IFERROR(VLOOKUP($A66,[1]SIGEF!$A:$P,7,0),0)</f>
        <v>0</v>
      </c>
      <c r="I66" s="16">
        <f>IFERROR(VLOOKUP($A66,[1]SIGEF!$A:$P,8,0),0)</f>
        <v>0</v>
      </c>
      <c r="J66" s="16">
        <f>IFERROR(VLOOKUP($A66,[1]SIGEF!$A:$P,9,0),0)</f>
        <v>1495216.53</v>
      </c>
      <c r="K66" s="16">
        <f>IFERROR(VLOOKUP($A66,[1]SIGEF!$A:$P,10,0),0)</f>
        <v>0</v>
      </c>
      <c r="L66" s="16">
        <f>IFERROR(VLOOKUP($A66,[1]SIGEF!$A:$P,11,0),0)</f>
        <v>0</v>
      </c>
      <c r="M66" s="16">
        <f>IFERROR(VLOOKUP($A66,[1]SIGEF!$A:$P,12,0),0)</f>
        <v>0</v>
      </c>
      <c r="N66" s="16">
        <f>IFERROR(VLOOKUP($A66,[1]SIGEF!$A:$P,13,0),0)</f>
        <v>0</v>
      </c>
      <c r="O66" s="16">
        <f>IFERROR(VLOOKUP($A66,[1]SIGEF!$A:$P,14,0),0)</f>
        <v>0</v>
      </c>
      <c r="P66" s="16">
        <f>IFERROR(VLOOKUP($A66,[1]SIGEF!$A:$P,15,0),0)</f>
        <v>0</v>
      </c>
      <c r="Q66" s="16">
        <f>E66+F66+G66+H66+I66+J66+K66+L66+M66+N66+O66+P66</f>
        <v>2303098.3200000003</v>
      </c>
    </row>
    <row r="67" spans="1:17" s="5" customFormat="1" ht="9" x14ac:dyDescent="0.25">
      <c r="A67" s="5" t="s">
        <v>38</v>
      </c>
      <c r="B67" s="9" t="s">
        <v>37</v>
      </c>
      <c r="C67" s="16">
        <f>IFERROR(VLOOKUP($A67,[1]SIGEF_PRESUPUESTO!$A:$K,3,0),0)</f>
        <v>0</v>
      </c>
      <c r="D67" s="16">
        <f>IFERROR(VLOOKUP($A67,[1]SIGEF_PRESUPUESTO!$A:$K,5,0),0)</f>
        <v>0</v>
      </c>
      <c r="E67" s="16">
        <f>IFERROR(VLOOKUP($A67,[1]SIGEF!$A:$P,4,0),0)</f>
        <v>0</v>
      </c>
      <c r="F67" s="16">
        <f>IFERROR(VLOOKUP($A67,[1]SIGEF!$A:$P,5,0),0)</f>
        <v>0</v>
      </c>
      <c r="G67" s="16">
        <f>IFERROR(VLOOKUP($A67,[1]SIGEF!$A:$P,6,0),0)</f>
        <v>0</v>
      </c>
      <c r="H67" s="16">
        <f>IFERROR(VLOOKUP($A67,[1]SIGEF!$A:$P,7,0),0)</f>
        <v>0</v>
      </c>
      <c r="I67" s="16">
        <f>IFERROR(VLOOKUP($A67,[1]SIGEF!$A:$P,8,0),0)</f>
        <v>0</v>
      </c>
      <c r="J67" s="16">
        <f>IFERROR(VLOOKUP($A67,[1]SIGEF!$A:$P,9,0),0)</f>
        <v>0</v>
      </c>
      <c r="K67" s="16">
        <f>IFERROR(VLOOKUP($A67,[1]SIGEF!$A:$P,10,0),0)</f>
        <v>0</v>
      </c>
      <c r="L67" s="16">
        <f>IFERROR(VLOOKUP($A67,[1]SIGEF!$A:$P,11,0),0)</f>
        <v>0</v>
      </c>
      <c r="M67" s="16">
        <f>IFERROR(VLOOKUP($A67,[1]SIGEF!$A:$P,12,0),0)</f>
        <v>0</v>
      </c>
      <c r="N67" s="16">
        <f>IFERROR(VLOOKUP($A67,[1]SIGEF!$A:$P,13,0),0)</f>
        <v>0</v>
      </c>
      <c r="O67" s="16">
        <f>IFERROR(VLOOKUP($A67,[1]SIGEF!$A:$P,14,0),0)</f>
        <v>0</v>
      </c>
      <c r="P67" s="16">
        <f>IFERROR(VLOOKUP($A67,[1]SIGEF!$A:$P,15,0),0)</f>
        <v>0</v>
      </c>
      <c r="Q67" s="16">
        <f>E67+F67+G67+H67+I67+J67+K67+L67+M67+N67+O67+P67</f>
        <v>0</v>
      </c>
    </row>
    <row r="68" spans="1:17" s="5" customFormat="1" ht="18" x14ac:dyDescent="0.25">
      <c r="A68" s="5" t="s">
        <v>36</v>
      </c>
      <c r="B68" s="9" t="s">
        <v>35</v>
      </c>
      <c r="C68" s="16">
        <f>IFERROR(VLOOKUP($A68,[1]SIGEF_PRESUPUESTO!$A:$K,3,0),0)</f>
        <v>0</v>
      </c>
      <c r="D68" s="16">
        <f>IFERROR(VLOOKUP($A68,[1]SIGEF_PRESUPUESTO!$A:$K,5,0),0)</f>
        <v>0</v>
      </c>
      <c r="E68" s="16">
        <f>IFERROR(VLOOKUP($A68,[1]SIGEF!$A:$P,4,0),0)</f>
        <v>0</v>
      </c>
      <c r="F68" s="16">
        <f>IFERROR(VLOOKUP($A68,[1]SIGEF!$A:$P,5,0),0)</f>
        <v>0</v>
      </c>
      <c r="G68" s="16">
        <f>IFERROR(VLOOKUP($A68,[1]SIGEF!$A:$P,6,0),0)</f>
        <v>0</v>
      </c>
      <c r="H68" s="16">
        <f>IFERROR(VLOOKUP($A68,[1]SIGEF!$A:$P,7,0),0)</f>
        <v>0</v>
      </c>
      <c r="I68" s="16">
        <f>IFERROR(VLOOKUP($A68,[1]SIGEF!$A:$P,8,0),0)</f>
        <v>0</v>
      </c>
      <c r="J68" s="16">
        <f>IFERROR(VLOOKUP($A68,[1]SIGEF!$A:$P,9,0),0)</f>
        <v>0</v>
      </c>
      <c r="K68" s="16">
        <f>IFERROR(VLOOKUP($A68,[1]SIGEF!$A:$P,10,0),0)</f>
        <v>0</v>
      </c>
      <c r="L68" s="16">
        <f>IFERROR(VLOOKUP($A68,[1]SIGEF!$A:$P,11,0),0)</f>
        <v>0</v>
      </c>
      <c r="M68" s="16">
        <f>IFERROR(VLOOKUP($A68,[1]SIGEF!$A:$P,12,0),0)</f>
        <v>0</v>
      </c>
      <c r="N68" s="16">
        <f>IFERROR(VLOOKUP($A68,[1]SIGEF!$A:$P,13,0),0)</f>
        <v>0</v>
      </c>
      <c r="O68" s="16">
        <f>IFERROR(VLOOKUP($A68,[1]SIGEF!$A:$P,14,0),0)</f>
        <v>0</v>
      </c>
      <c r="P68" s="16">
        <f>IFERROR(VLOOKUP($A68,[1]SIGEF!$A:$P,15,0),0)</f>
        <v>0</v>
      </c>
      <c r="Q68" s="16">
        <f>E68+F68+G68+H68+I68+J68+K68+L68+M68+N68+O68+P68</f>
        <v>0</v>
      </c>
    </row>
    <row r="69" spans="1:17" s="5" customFormat="1" ht="18" x14ac:dyDescent="0.25">
      <c r="B69" s="18" t="s">
        <v>34</v>
      </c>
      <c r="C69" s="12"/>
      <c r="D69" s="12"/>
      <c r="E69" s="12">
        <f>IFERROR(VLOOKUP($A69,[1]SIGEF!$A:$P,4,0),0)</f>
        <v>0</v>
      </c>
      <c r="F69" s="12">
        <f>IFERROR(VLOOKUP($A69,[1]SIGEF!$A:$P,5,0),0)</f>
        <v>0</v>
      </c>
      <c r="G69" s="12">
        <f>IFERROR(VLOOKUP($A69,[1]SIGEF!$A:$P,6,0),0)</f>
        <v>0</v>
      </c>
      <c r="H69" s="12">
        <f>IFERROR(VLOOKUP($A69,[1]SIGEF!$A:$P,7,0),0)</f>
        <v>0</v>
      </c>
      <c r="I69" s="12">
        <f>IFERROR(VLOOKUP($A69,[1]SIGEF!$A:$P,8,0),0)</f>
        <v>0</v>
      </c>
      <c r="J69" s="12">
        <f>IFERROR(VLOOKUP($A69,[1]SIGEF!$A:$P,9,0),0)</f>
        <v>0</v>
      </c>
      <c r="K69" s="12">
        <f>IFERROR(VLOOKUP($A69,[1]SIGEF!$A:$P,10,0),0)</f>
        <v>0</v>
      </c>
      <c r="L69" s="12">
        <f>IFERROR(VLOOKUP($A69,[1]SIGEF!$A:$P,11,0),0)</f>
        <v>0</v>
      </c>
      <c r="M69" s="12">
        <f>IFERROR(VLOOKUP($A69,[1]SIGEF!$A:$P,12,0),0)</f>
        <v>0</v>
      </c>
      <c r="N69" s="12">
        <f>IFERROR(VLOOKUP($A69,[1]SIGEF!$A:$P,13,0),0)</f>
        <v>0</v>
      </c>
      <c r="O69" s="12">
        <f>IFERROR(VLOOKUP($A69,[1]SIGEF!$A:$P,14,0),0)</f>
        <v>0</v>
      </c>
      <c r="P69" s="16">
        <f>IFERROR(VLOOKUP($A69,[1]SIGEF!$A:$P,15,0),0)</f>
        <v>0</v>
      </c>
      <c r="Q69" s="12">
        <f>E69+F69+G69+H69+I69+J69+K69+L69+M69+N69+O69+P69</f>
        <v>0</v>
      </c>
    </row>
    <row r="70" spans="1:17" s="5" customFormat="1" ht="9" x14ac:dyDescent="0.25">
      <c r="A70" s="5" t="s">
        <v>33</v>
      </c>
      <c r="B70" s="21" t="s">
        <v>32</v>
      </c>
      <c r="C70" s="16">
        <f>IFERROR(VLOOKUP($A70,[1]SIGEF_PRESUPUESTO!$A:$K,3,0),0)</f>
        <v>0</v>
      </c>
      <c r="D70" s="16">
        <f>IFERROR(VLOOKUP($A70,[1]SIGEF_PRESUPUESTO!$A:$K,5,0),0)</f>
        <v>0</v>
      </c>
      <c r="E70" s="16">
        <f>IFERROR(VLOOKUP($A70,[1]SIGEF!$A:$P,4,0),0)</f>
        <v>0</v>
      </c>
      <c r="F70" s="16">
        <f>IFERROR(VLOOKUP($A70,[1]SIGEF!$A:$P,5,0),0)</f>
        <v>0</v>
      </c>
      <c r="G70" s="16">
        <f>IFERROR(VLOOKUP($A70,[1]SIGEF!$A:$P,6,0),0)</f>
        <v>0</v>
      </c>
      <c r="H70" s="16">
        <f>IFERROR(VLOOKUP($A70,[1]SIGEF!$A:$P,7,0),0)</f>
        <v>0</v>
      </c>
      <c r="I70" s="16">
        <f>IFERROR(VLOOKUP($A70,[1]SIGEF!$A:$P,8,0),0)</f>
        <v>0</v>
      </c>
      <c r="J70" s="16">
        <f>IFERROR(VLOOKUP($A70,[1]SIGEF!$A:$P,9,0),0)</f>
        <v>0</v>
      </c>
      <c r="K70" s="16">
        <f>IFERROR(VLOOKUP($A70,[1]SIGEF!$A:$P,10,0),0)</f>
        <v>0</v>
      </c>
      <c r="L70" s="16">
        <f>IFERROR(VLOOKUP($A70,[1]SIGEF!$A:$P,11,0),0)</f>
        <v>0</v>
      </c>
      <c r="M70" s="16">
        <f>IFERROR(VLOOKUP($A70,[1]SIGEF!$A:$P,12,0),0)</f>
        <v>0</v>
      </c>
      <c r="N70" s="16">
        <f>IFERROR(VLOOKUP($A70,[1]SIGEF!$A:$P,13,0),0)</f>
        <v>0</v>
      </c>
      <c r="O70" s="16">
        <f>IFERROR(VLOOKUP($A70,[1]SIGEF!$A:$P,14,0),0)</f>
        <v>0</v>
      </c>
      <c r="P70" s="16">
        <f>IFERROR(VLOOKUP($A70,[1]SIGEF!$A:$P,15,0),0)</f>
        <v>0</v>
      </c>
      <c r="Q70" s="16">
        <f>E70+F70+G70+H70+I70+J70+K70+L70+M70+N70+O70+P70</f>
        <v>0</v>
      </c>
    </row>
    <row r="71" spans="1:17" s="5" customFormat="1" ht="18" x14ac:dyDescent="0.25">
      <c r="A71" s="5" t="s">
        <v>31</v>
      </c>
      <c r="B71" s="9" t="s">
        <v>30</v>
      </c>
      <c r="C71" s="16">
        <f>IFERROR(VLOOKUP($A71,[1]SIGEF_PRESUPUESTO!$A:$K,3,0),0)</f>
        <v>0</v>
      </c>
      <c r="D71" s="16">
        <f>IFERROR(VLOOKUP($A71,[1]SIGEF_PRESUPUESTO!$A:$K,5,0),0)</f>
        <v>0</v>
      </c>
      <c r="E71" s="16">
        <f>IFERROR(VLOOKUP($A71,[1]SIGEF!$A:$P,4,0),0)</f>
        <v>0</v>
      </c>
      <c r="F71" s="16">
        <f>IFERROR(VLOOKUP($A71,[1]SIGEF!$A:$P,5,0),0)</f>
        <v>0</v>
      </c>
      <c r="G71" s="16">
        <f>IFERROR(VLOOKUP($A71,[1]SIGEF!$A:$P,6,0),0)</f>
        <v>0</v>
      </c>
      <c r="H71" s="16">
        <f>IFERROR(VLOOKUP($A71,[1]SIGEF!$A:$P,7,0),0)</f>
        <v>0</v>
      </c>
      <c r="I71" s="16">
        <f>IFERROR(VLOOKUP($A71,[1]SIGEF!$A:$P,8,0),0)</f>
        <v>0</v>
      </c>
      <c r="J71" s="16">
        <f>IFERROR(VLOOKUP($A71,[1]SIGEF!$A:$P,9,0),0)</f>
        <v>0</v>
      </c>
      <c r="K71" s="16">
        <f>IFERROR(VLOOKUP($A71,[1]SIGEF!$A:$P,10,0),0)</f>
        <v>0</v>
      </c>
      <c r="L71" s="16">
        <f>IFERROR(VLOOKUP($A71,[1]SIGEF!$A:$P,11,0),0)</f>
        <v>0</v>
      </c>
      <c r="M71" s="16">
        <f>IFERROR(VLOOKUP($A71,[1]SIGEF!$A:$P,12,0),0)</f>
        <v>0</v>
      </c>
      <c r="N71" s="16">
        <f>IFERROR(VLOOKUP($A71,[1]SIGEF!$A:$P,13,0),0)</f>
        <v>0</v>
      </c>
      <c r="O71" s="16">
        <f>IFERROR(VLOOKUP($A71,[1]SIGEF!$A:$P,14,0),0)</f>
        <v>0</v>
      </c>
      <c r="P71" s="16">
        <f>IFERROR(VLOOKUP($A71,[1]SIGEF!$A:$P,15,0),0)</f>
        <v>0</v>
      </c>
      <c r="Q71" s="16">
        <f>E71+F71+G71+H71+I71+J71+K71+L71+M71+N71+O71+P71</f>
        <v>0</v>
      </c>
    </row>
    <row r="72" spans="1:17" s="5" customFormat="1" ht="9" x14ac:dyDescent="0.25">
      <c r="B72" s="17" t="s">
        <v>29</v>
      </c>
      <c r="C72" s="12">
        <v>0</v>
      </c>
      <c r="D72" s="12">
        <v>0</v>
      </c>
      <c r="E72" s="12">
        <f>IFERROR(VLOOKUP($A72,[1]SIGEF!$A:$P,4,0),0)</f>
        <v>0</v>
      </c>
      <c r="F72" s="12">
        <f>IFERROR(VLOOKUP($A72,[1]SIGEF!$A:$P,5,0),0)</f>
        <v>0</v>
      </c>
      <c r="G72" s="12">
        <f>IFERROR(VLOOKUP($A72,[1]SIGEF!$A:$P,6,0),0)</f>
        <v>0</v>
      </c>
      <c r="H72" s="12">
        <f>IFERROR(VLOOKUP($A72,[1]SIGEF!$A:$P,7,0),0)</f>
        <v>0</v>
      </c>
      <c r="I72" s="12">
        <f>IFERROR(VLOOKUP($A72,[1]SIGEF!$A:$P,8,0),0)</f>
        <v>0</v>
      </c>
      <c r="J72" s="12">
        <f>IFERROR(VLOOKUP($A72,[1]SIGEF!$A:$P,9,0),0)</f>
        <v>0</v>
      </c>
      <c r="K72" s="12">
        <f>IFERROR(VLOOKUP($A72,[1]SIGEF!$A:$P,10,0),0)</f>
        <v>0</v>
      </c>
      <c r="L72" s="12">
        <f>IFERROR(VLOOKUP($A72,[1]SIGEF!$A:$P,11,0),0)</f>
        <v>0</v>
      </c>
      <c r="M72" s="12">
        <f>IFERROR(VLOOKUP($A72,[1]SIGEF!$A:$P,12,0),0)</f>
        <v>0</v>
      </c>
      <c r="N72" s="12">
        <f>IFERROR(VLOOKUP($A72,[1]SIGEF!$A:$P,13,0),0)</f>
        <v>0</v>
      </c>
      <c r="O72" s="12">
        <f>IFERROR(VLOOKUP($A72,[1]SIGEF!$A:$P,14,0),0)</f>
        <v>0</v>
      </c>
      <c r="P72" s="16">
        <f>IFERROR(VLOOKUP($A72,[1]SIGEF!$A:$P,15,0),0)</f>
        <v>0</v>
      </c>
      <c r="Q72" s="12">
        <f>E72+F72+G72+H72+I72+J72+K72+L72+M72+N72+O72+P72</f>
        <v>0</v>
      </c>
    </row>
    <row r="73" spans="1:17" s="5" customFormat="1" ht="9" x14ac:dyDescent="0.25">
      <c r="A73" s="5" t="s">
        <v>28</v>
      </c>
      <c r="B73" s="9" t="s">
        <v>27</v>
      </c>
      <c r="C73" s="16">
        <f>IFERROR(VLOOKUP($A73,[1]SIGEF_PRESUPUESTO!$A:$K,3,0),0)</f>
        <v>0</v>
      </c>
      <c r="D73" s="16">
        <f>IFERROR(VLOOKUP($A73,[1]SIGEF_PRESUPUESTO!$A:$K,5,0),0)</f>
        <v>0</v>
      </c>
      <c r="E73" s="16">
        <f>IFERROR(VLOOKUP($A73,[1]SIGEF!$A:$P,4,0),0)</f>
        <v>0</v>
      </c>
      <c r="F73" s="16">
        <f>IFERROR(VLOOKUP($A73,[1]SIGEF!$A:$P,5,0),0)</f>
        <v>0</v>
      </c>
      <c r="G73" s="16">
        <f>IFERROR(VLOOKUP($A73,[1]SIGEF!$A:$P,6,0),0)</f>
        <v>0</v>
      </c>
      <c r="H73" s="16">
        <f>IFERROR(VLOOKUP($A73,[1]SIGEF!$A:$P,7,0),0)</f>
        <v>0</v>
      </c>
      <c r="I73" s="16">
        <f>IFERROR(VLOOKUP($A73,[1]SIGEF!$A:$P,8,0),0)</f>
        <v>0</v>
      </c>
      <c r="J73" s="16">
        <f>IFERROR(VLOOKUP($A73,[1]SIGEF!$A:$P,9,0),0)</f>
        <v>0</v>
      </c>
      <c r="K73" s="16">
        <f>IFERROR(VLOOKUP($A73,[1]SIGEF!$A:$P,10,0),0)</f>
        <v>0</v>
      </c>
      <c r="L73" s="16">
        <f>IFERROR(VLOOKUP($A73,[1]SIGEF!$A:$P,11,0),0)</f>
        <v>0</v>
      </c>
      <c r="M73" s="16">
        <f>IFERROR(VLOOKUP($A73,[1]SIGEF!$A:$P,12,0),0)</f>
        <v>0</v>
      </c>
      <c r="N73" s="16">
        <f>IFERROR(VLOOKUP($A73,[1]SIGEF!$A:$P,13,0),0)</f>
        <v>0</v>
      </c>
      <c r="O73" s="16">
        <f>IFERROR(VLOOKUP($A73,[1]SIGEF!$A:$P,14,0),0)</f>
        <v>0</v>
      </c>
      <c r="P73" s="16">
        <f>IFERROR(VLOOKUP($A73,[1]SIGEF!$A:$P,15,0),0)</f>
        <v>0</v>
      </c>
      <c r="Q73" s="16">
        <f>E73+F73+G73+H73+I73+J73+K73+L73+M73+N73+O73+P73</f>
        <v>0</v>
      </c>
    </row>
    <row r="74" spans="1:17" s="5" customFormat="1" ht="9" x14ac:dyDescent="0.25">
      <c r="A74" s="5" t="s">
        <v>26</v>
      </c>
      <c r="B74" s="9" t="s">
        <v>25</v>
      </c>
      <c r="C74" s="16">
        <f>IFERROR(VLOOKUP($A74,[1]SIGEF_PRESUPUESTO!$A:$K,3,0),0)</f>
        <v>0</v>
      </c>
      <c r="D74" s="16">
        <f>IFERROR(VLOOKUP($A74,[1]SIGEF_PRESUPUESTO!$A:$K,5,0),0)</f>
        <v>0</v>
      </c>
      <c r="E74" s="16">
        <f>IFERROR(VLOOKUP($A74,[1]SIGEF!$A:$P,4,0),0)</f>
        <v>0</v>
      </c>
      <c r="F74" s="16">
        <f>IFERROR(VLOOKUP($A74,[1]SIGEF!$A:$P,5,0),0)</f>
        <v>0</v>
      </c>
      <c r="G74" s="16">
        <f>IFERROR(VLOOKUP($A74,[1]SIGEF!$A:$P,6,0),0)</f>
        <v>0</v>
      </c>
      <c r="H74" s="16">
        <f>IFERROR(VLOOKUP($A74,[1]SIGEF!$A:$P,7,0),0)</f>
        <v>0</v>
      </c>
      <c r="I74" s="16">
        <f>IFERROR(VLOOKUP($A74,[1]SIGEF!$A:$P,8,0),0)</f>
        <v>0</v>
      </c>
      <c r="J74" s="16">
        <f>IFERROR(VLOOKUP($A74,[1]SIGEF!$A:$P,9,0),0)</f>
        <v>0</v>
      </c>
      <c r="K74" s="16">
        <f>IFERROR(VLOOKUP($A74,[1]SIGEF!$A:$P,10,0),0)</f>
        <v>0</v>
      </c>
      <c r="L74" s="16">
        <f>IFERROR(VLOOKUP($A74,[1]SIGEF!$A:$P,11,0),0)</f>
        <v>0</v>
      </c>
      <c r="M74" s="16">
        <f>IFERROR(VLOOKUP($A74,[1]SIGEF!$A:$P,12,0),0)</f>
        <v>0</v>
      </c>
      <c r="N74" s="16">
        <f>IFERROR(VLOOKUP($A74,[1]SIGEF!$A:$P,13,0),0)</f>
        <v>0</v>
      </c>
      <c r="O74" s="16">
        <f>IFERROR(VLOOKUP($A74,[1]SIGEF!$A:$P,14,0),0)</f>
        <v>0</v>
      </c>
      <c r="P74" s="16">
        <f>IFERROR(VLOOKUP($A74,[1]SIGEF!$A:$P,15,0),0)</f>
        <v>0</v>
      </c>
      <c r="Q74" s="16">
        <f>E74+F74+G74+H74+I74+J74+K74+L74+M74+N74+O74+P74</f>
        <v>0</v>
      </c>
    </row>
    <row r="75" spans="1:17" s="5" customFormat="1" ht="18" x14ac:dyDescent="0.25">
      <c r="A75" s="5" t="s">
        <v>24</v>
      </c>
      <c r="B75" s="9" t="s">
        <v>23</v>
      </c>
      <c r="C75" s="16">
        <f>IFERROR(VLOOKUP($A75,[1]SIGEF_PRESUPUESTO!$A:$K,3,0),0)</f>
        <v>0</v>
      </c>
      <c r="D75" s="16">
        <f>IFERROR(VLOOKUP($A75,[1]SIGEF_PRESUPUESTO!$A:$K,5,0),0)</f>
        <v>0</v>
      </c>
      <c r="E75" s="16">
        <f>IFERROR(VLOOKUP($A75,[1]SIGEF!$A:$P,4,0),0)</f>
        <v>0</v>
      </c>
      <c r="F75" s="16">
        <f>IFERROR(VLOOKUP($A75,[1]SIGEF!$A:$P,5,0),0)</f>
        <v>0</v>
      </c>
      <c r="G75" s="16">
        <f>IFERROR(VLOOKUP($A75,[1]SIGEF!$A:$P,6,0),0)</f>
        <v>0</v>
      </c>
      <c r="H75" s="16">
        <f>IFERROR(VLOOKUP($A75,[1]SIGEF!$A:$P,7,0),0)</f>
        <v>0</v>
      </c>
      <c r="I75" s="16">
        <f>IFERROR(VLOOKUP($A75,[1]SIGEF!$A:$P,8,0),0)</f>
        <v>0</v>
      </c>
      <c r="J75" s="16">
        <f>IFERROR(VLOOKUP($A75,[1]SIGEF!$A:$P,9,0),0)</f>
        <v>0</v>
      </c>
      <c r="K75" s="16">
        <f>IFERROR(VLOOKUP($A75,[1]SIGEF!$A:$P,10,0),0)</f>
        <v>0</v>
      </c>
      <c r="L75" s="16">
        <f>IFERROR(VLOOKUP($A75,[1]SIGEF!$A:$P,11,0),0)</f>
        <v>0</v>
      </c>
      <c r="M75" s="16">
        <f>IFERROR(VLOOKUP($A75,[1]SIGEF!$A:$P,12,0),0)</f>
        <v>0</v>
      </c>
      <c r="N75" s="16">
        <f>IFERROR(VLOOKUP($A75,[1]SIGEF!$A:$P,13,0),0)</f>
        <v>0</v>
      </c>
      <c r="O75" s="16">
        <f>IFERROR(VLOOKUP($A75,[1]SIGEF!$A:$P,14,0),0)</f>
        <v>0</v>
      </c>
      <c r="P75" s="16">
        <f>IFERROR(VLOOKUP($A75,[1]SIGEF!$A:$P,15,0),0)</f>
        <v>0</v>
      </c>
      <c r="Q75" s="16">
        <f>E75+F75+G75+H75+I75+J75+K75+L75+M75+N75+O75+P75</f>
        <v>0</v>
      </c>
    </row>
    <row r="76" spans="1:17" s="5" customFormat="1" ht="9" x14ac:dyDescent="0.25">
      <c r="B76" s="20" t="s">
        <v>22</v>
      </c>
      <c r="C76" s="19"/>
      <c r="D76" s="19"/>
      <c r="E76" s="19">
        <f>IFERROR(VLOOKUP($A76,[1]SIGEF!$A:$P,4,0),0)</f>
        <v>0</v>
      </c>
      <c r="F76" s="19">
        <f>IFERROR(VLOOKUP($A76,[1]SIGEF!$A:$P,5,0),0)</f>
        <v>0</v>
      </c>
      <c r="G76" s="19">
        <f>IFERROR(VLOOKUP($A76,[1]SIGEF!$A:$P,6,0),0)</f>
        <v>0</v>
      </c>
      <c r="H76" s="19">
        <f>IFERROR(VLOOKUP($A76,[1]SIGEF!$A:$P,7,0),0)</f>
        <v>0</v>
      </c>
      <c r="I76" s="19">
        <f>IFERROR(VLOOKUP($A76,[1]SIGEF!$A:$P,8,0),0)</f>
        <v>0</v>
      </c>
      <c r="J76" s="19">
        <f>IFERROR(VLOOKUP($A76,[1]SIGEF!$A:$P,9,0),0)</f>
        <v>0</v>
      </c>
      <c r="K76" s="19">
        <f>IFERROR(VLOOKUP($A76,[1]SIGEF!$A:$P,10,0),0)</f>
        <v>0</v>
      </c>
      <c r="L76" s="19">
        <f>IFERROR(VLOOKUP($A76,[1]SIGEF!$A:$P,11,0),0)</f>
        <v>0</v>
      </c>
      <c r="M76" s="19">
        <f>IFERROR(VLOOKUP($A76,[1]SIGEF!$A:$P,12,0),0)</f>
        <v>0</v>
      </c>
      <c r="N76" s="19">
        <f>IFERROR(VLOOKUP($A76,[1]SIGEF!$A:$P,13,0),0)</f>
        <v>0</v>
      </c>
      <c r="O76" s="19">
        <f>IFERROR(VLOOKUP($A76,[1]SIGEF!$A:$P,14,0),0)</f>
        <v>0</v>
      </c>
      <c r="P76" s="19">
        <f>IFERROR(VLOOKUP($A76,[1]SIGEF!$A:$P,15,0),0)</f>
        <v>0</v>
      </c>
      <c r="Q76" s="19"/>
    </row>
    <row r="77" spans="1:17" s="5" customFormat="1" ht="9" x14ac:dyDescent="0.25">
      <c r="B77" s="18" t="s">
        <v>21</v>
      </c>
      <c r="C77" s="12">
        <v>0</v>
      </c>
      <c r="D77" s="12">
        <v>0</v>
      </c>
      <c r="E77" s="12">
        <f>IFERROR(VLOOKUP($A77,[1]SIGEF!$A:$P,4,0),0)</f>
        <v>0</v>
      </c>
      <c r="F77" s="12">
        <f>IFERROR(VLOOKUP($A77,[1]SIGEF!$A:$P,5,0),0)</f>
        <v>0</v>
      </c>
      <c r="G77" s="12">
        <f>IFERROR(VLOOKUP($A77,[1]SIGEF!$A:$P,6,0),0)</f>
        <v>0</v>
      </c>
      <c r="H77" s="12">
        <f>IFERROR(VLOOKUP($A77,[1]SIGEF!$A:$P,7,0),0)</f>
        <v>0</v>
      </c>
      <c r="I77" s="12">
        <f>IFERROR(VLOOKUP($A77,[1]SIGEF!$A:$P,8,0),0)</f>
        <v>0</v>
      </c>
      <c r="J77" s="12">
        <f>IFERROR(VLOOKUP($A77,[1]SIGEF!$A:$P,9,0),0)</f>
        <v>0</v>
      </c>
      <c r="K77" s="12">
        <f>IFERROR(VLOOKUP($A77,[1]SIGEF!$A:$P,10,0),0)</f>
        <v>0</v>
      </c>
      <c r="L77" s="12">
        <f>IFERROR(VLOOKUP($A77,[1]SIGEF!$A:$P,11,0),0)</f>
        <v>0</v>
      </c>
      <c r="M77" s="12">
        <f>IFERROR(VLOOKUP($A77,[1]SIGEF!$A:$P,12,0),0)</f>
        <v>0</v>
      </c>
      <c r="N77" s="12">
        <f>IFERROR(VLOOKUP($A77,[1]SIGEF!$A:$P,13,0),0)</f>
        <v>0</v>
      </c>
      <c r="O77" s="12">
        <f>IFERROR(VLOOKUP($A77,[1]SIGEF!$A:$P,14,0),0)</f>
        <v>0</v>
      </c>
      <c r="P77" s="12">
        <f>IFERROR(VLOOKUP($A77,[1]SIGEF!$A:$P,15,0),0)</f>
        <v>0</v>
      </c>
      <c r="Q77" s="12">
        <v>0</v>
      </c>
    </row>
    <row r="78" spans="1:17" s="5" customFormat="1" ht="9" x14ac:dyDescent="0.25">
      <c r="A78" s="5" t="s">
        <v>20</v>
      </c>
      <c r="B78" s="9" t="s">
        <v>19</v>
      </c>
      <c r="C78" s="16">
        <f>IFERROR(VLOOKUP($A78,[1]SIGEF_PRESUPUESTO!$A:$K,3,0),0)</f>
        <v>0</v>
      </c>
      <c r="D78" s="16">
        <f>IFERROR(VLOOKUP($A78,[1]SIGEF_PRESUPUESTO!$A:$K,5,0),0)</f>
        <v>0</v>
      </c>
      <c r="E78" s="16">
        <f>IFERROR(VLOOKUP($A78,[1]SIGEF!$A:$P,4,0),0)</f>
        <v>0</v>
      </c>
      <c r="F78" s="16">
        <f>IFERROR(VLOOKUP($A78,[1]SIGEF!$A:$P,5,0),0)</f>
        <v>0</v>
      </c>
      <c r="G78" s="16">
        <f>IFERROR(VLOOKUP($A78,[1]SIGEF!$A:$P,6,0),0)</f>
        <v>0</v>
      </c>
      <c r="H78" s="16">
        <f>IFERROR(VLOOKUP($A78,[1]SIGEF!$A:$P,7,0),0)</f>
        <v>0</v>
      </c>
      <c r="I78" s="16">
        <f>IFERROR(VLOOKUP($A78,[1]SIGEF!$A:$P,8,0),0)</f>
        <v>0</v>
      </c>
      <c r="J78" s="16">
        <f>IFERROR(VLOOKUP($A78,[1]SIGEF!$A:$P,9,0),0)</f>
        <v>0</v>
      </c>
      <c r="K78" s="16">
        <f>IFERROR(VLOOKUP($A78,[1]SIGEF!$A:$P,10,0),0)</f>
        <v>0</v>
      </c>
      <c r="L78" s="16">
        <f>IFERROR(VLOOKUP($A78,[1]SIGEF!$A:$P,11,0),0)</f>
        <v>0</v>
      </c>
      <c r="M78" s="16">
        <f>IFERROR(VLOOKUP($A78,[1]SIGEF!$A:$P,12,0),0)</f>
        <v>0</v>
      </c>
      <c r="N78" s="16">
        <f>IFERROR(VLOOKUP($A78,[1]SIGEF!$A:$P,13,0),0)</f>
        <v>0</v>
      </c>
      <c r="O78" s="16">
        <f>IFERROR(VLOOKUP($A78,[1]SIGEF!$A:$P,14,0),0)</f>
        <v>0</v>
      </c>
      <c r="P78" s="16">
        <f>IFERROR(VLOOKUP($A78,[1]SIGEF!$A:$P,15,0),0)</f>
        <v>0</v>
      </c>
      <c r="Q78" s="16">
        <f>E78+F78+G78+H78+I78+J78+K78+L78+M78+N78+O78+P78</f>
        <v>0</v>
      </c>
    </row>
    <row r="79" spans="1:17" s="5" customFormat="1" ht="9" x14ac:dyDescent="0.25">
      <c r="A79" s="5" t="s">
        <v>18</v>
      </c>
      <c r="B79" s="9" t="s">
        <v>17</v>
      </c>
      <c r="C79" s="16">
        <f>IFERROR(VLOOKUP($A79,[1]SIGEF_PRESUPUESTO!$A:$K,3,0),0)</f>
        <v>0</v>
      </c>
      <c r="D79" s="16">
        <f>IFERROR(VLOOKUP($A79,[1]SIGEF_PRESUPUESTO!$A:$K,5,0),0)</f>
        <v>0</v>
      </c>
      <c r="E79" s="16">
        <f>IFERROR(VLOOKUP($A79,[1]SIGEF!$A:$P,4,0),0)</f>
        <v>0</v>
      </c>
      <c r="F79" s="16">
        <f>IFERROR(VLOOKUP($A79,[1]SIGEF!$A:$P,5,0),0)</f>
        <v>0</v>
      </c>
      <c r="G79" s="16">
        <f>IFERROR(VLOOKUP($A79,[1]SIGEF!$A:$P,6,0),0)</f>
        <v>0</v>
      </c>
      <c r="H79" s="16">
        <f>IFERROR(VLOOKUP($A79,[1]SIGEF!$A:$P,7,0),0)</f>
        <v>0</v>
      </c>
      <c r="I79" s="16">
        <f>IFERROR(VLOOKUP($A79,[1]SIGEF!$A:$P,8,0),0)</f>
        <v>0</v>
      </c>
      <c r="J79" s="16">
        <f>IFERROR(VLOOKUP($A79,[1]SIGEF!$A:$P,9,0),0)</f>
        <v>0</v>
      </c>
      <c r="K79" s="16">
        <f>IFERROR(VLOOKUP($A79,[1]SIGEF!$A:$P,10,0),0)</f>
        <v>0</v>
      </c>
      <c r="L79" s="16">
        <f>IFERROR(VLOOKUP($A79,[1]SIGEF!$A:$P,11,0),0)</f>
        <v>0</v>
      </c>
      <c r="M79" s="16">
        <f>IFERROR(VLOOKUP($A79,[1]SIGEF!$A:$P,12,0),0)</f>
        <v>0</v>
      </c>
      <c r="N79" s="16">
        <f>IFERROR(VLOOKUP($A79,[1]SIGEF!$A:$P,13,0),0)</f>
        <v>0</v>
      </c>
      <c r="O79" s="16">
        <f>IFERROR(VLOOKUP($A79,[1]SIGEF!$A:$P,14,0),0)</f>
        <v>0</v>
      </c>
      <c r="P79" s="16">
        <f>IFERROR(VLOOKUP($A79,[1]SIGEF!$A:$P,15,0),0)</f>
        <v>0</v>
      </c>
      <c r="Q79" s="16">
        <f>E79+F79+G79+H79+I79+J79+K79+L79+M79+N79+O79+P79</f>
        <v>0</v>
      </c>
    </row>
    <row r="80" spans="1:17" s="5" customFormat="1" ht="9" x14ac:dyDescent="0.25">
      <c r="B80" s="17" t="s">
        <v>16</v>
      </c>
      <c r="C80" s="12">
        <v>0</v>
      </c>
      <c r="D80" s="12">
        <v>0</v>
      </c>
      <c r="E80" s="12">
        <f>IFERROR(VLOOKUP($A80,[1]SIGEF!$A:$P,4,0),0)</f>
        <v>0</v>
      </c>
      <c r="F80" s="12">
        <f>IFERROR(VLOOKUP($A80,[1]SIGEF!$A:$P,5,0),0)</f>
        <v>0</v>
      </c>
      <c r="G80" s="12">
        <f>IFERROR(VLOOKUP($A80,[1]SIGEF!$A:$P,6,0),0)</f>
        <v>0</v>
      </c>
      <c r="H80" s="12">
        <f>IFERROR(VLOOKUP($A80,[1]SIGEF!$A:$P,7,0),0)</f>
        <v>0</v>
      </c>
      <c r="I80" s="12">
        <f>IFERROR(VLOOKUP($A80,[1]SIGEF!$A:$P,8,0),0)</f>
        <v>0</v>
      </c>
      <c r="J80" s="12">
        <f>IFERROR(VLOOKUP($A80,[1]SIGEF!$A:$P,9,0),0)</f>
        <v>0</v>
      </c>
      <c r="K80" s="12">
        <f>IFERROR(VLOOKUP($A80,[1]SIGEF!$A:$P,10,0),0)</f>
        <v>0</v>
      </c>
      <c r="L80" s="12">
        <f>IFERROR(VLOOKUP($A80,[1]SIGEF!$A:$P,11,0),0)</f>
        <v>0</v>
      </c>
      <c r="M80" s="12">
        <f>IFERROR(VLOOKUP($A80,[1]SIGEF!$A:$P,12,0),0)</f>
        <v>0</v>
      </c>
      <c r="N80" s="12">
        <f>IFERROR(VLOOKUP($A80,[1]SIGEF!$A:$P,13,0),0)</f>
        <v>0</v>
      </c>
      <c r="O80" s="12">
        <f>IFERROR(VLOOKUP($A80,[1]SIGEF!$A:$P,14,0),0)</f>
        <v>0</v>
      </c>
      <c r="P80" s="12">
        <f>IFERROR(VLOOKUP($A80,[1]SIGEF!$A:$P,15,0),0)</f>
        <v>0</v>
      </c>
      <c r="Q80" s="12">
        <f>E80+F80+G80+H80+I80+J80+K80+L80+M80+N80+O80+P80</f>
        <v>0</v>
      </c>
    </row>
    <row r="81" spans="1:17" s="5" customFormat="1" ht="9" x14ac:dyDescent="0.25">
      <c r="A81" s="5" t="s">
        <v>15</v>
      </c>
      <c r="B81" s="9" t="s">
        <v>14</v>
      </c>
      <c r="C81" s="16">
        <f>IFERROR(VLOOKUP($A81,[1]SIGEF_PRESUPUESTO!$A:$K,3,0),0)</f>
        <v>0</v>
      </c>
      <c r="D81" s="16">
        <f>IFERROR(VLOOKUP($A81,[1]SIGEF_PRESUPUESTO!$A:$K,5,0),0)</f>
        <v>0</v>
      </c>
      <c r="E81" s="16">
        <f>IFERROR(VLOOKUP($A81,[1]SIGEF!$A:$P,4,0),0)</f>
        <v>0</v>
      </c>
      <c r="F81" s="16">
        <f>IFERROR(VLOOKUP($A81,[1]SIGEF!$A:$P,5,0),0)</f>
        <v>0</v>
      </c>
      <c r="G81" s="16">
        <f>IFERROR(VLOOKUP($A81,[1]SIGEF!$A:$P,6,0),0)</f>
        <v>0</v>
      </c>
      <c r="H81" s="16">
        <f>IFERROR(VLOOKUP($A81,[1]SIGEF!$A:$P,7,0),0)</f>
        <v>0</v>
      </c>
      <c r="I81" s="16">
        <f>IFERROR(VLOOKUP($A81,[1]SIGEF!$A:$P,8,0),0)</f>
        <v>0</v>
      </c>
      <c r="J81" s="16">
        <f>IFERROR(VLOOKUP($A81,[1]SIGEF!$A:$P,9,0),0)</f>
        <v>0</v>
      </c>
      <c r="K81" s="16">
        <f>IFERROR(VLOOKUP($A81,[1]SIGEF!$A:$P,10,0),0)</f>
        <v>0</v>
      </c>
      <c r="L81" s="16">
        <f>IFERROR(VLOOKUP($A81,[1]SIGEF!$A:$P,11,0),0)</f>
        <v>0</v>
      </c>
      <c r="M81" s="16">
        <f>IFERROR(VLOOKUP($A81,[1]SIGEF!$A:$P,12,0),0)</f>
        <v>0</v>
      </c>
      <c r="N81" s="16">
        <f>IFERROR(VLOOKUP($A81,[1]SIGEF!$A:$P,13,0),0)</f>
        <v>0</v>
      </c>
      <c r="O81" s="16">
        <f>IFERROR(VLOOKUP($A81,[1]SIGEF!$A:$P,14,0),0)</f>
        <v>0</v>
      </c>
      <c r="P81" s="16">
        <f>IFERROR(VLOOKUP($A81,[1]SIGEF!$A:$P,15,0),0)</f>
        <v>0</v>
      </c>
      <c r="Q81" s="16">
        <f>E81+F81+G81+H81+I81+J81+K81+L81+M81+N81+O81+P81</f>
        <v>0</v>
      </c>
    </row>
    <row r="82" spans="1:17" s="5" customFormat="1" ht="9" x14ac:dyDescent="0.25">
      <c r="A82" s="5" t="s">
        <v>13</v>
      </c>
      <c r="B82" s="9" t="s">
        <v>12</v>
      </c>
      <c r="C82" s="16">
        <f>IFERROR(VLOOKUP($A82,[1]SIGEF_PRESUPUESTO!$A:$K,3,0),0)</f>
        <v>0</v>
      </c>
      <c r="D82" s="16">
        <f>IFERROR(VLOOKUP($A82,[1]SIGEF_PRESUPUESTO!$A:$K,5,0),0)</f>
        <v>0</v>
      </c>
      <c r="E82" s="16">
        <f>IFERROR(VLOOKUP($A82,[1]SIGEF!$A:$P,4,0),0)</f>
        <v>0</v>
      </c>
      <c r="F82" s="16">
        <f>IFERROR(VLOOKUP($A82,[1]SIGEF!$A:$P,5,0),0)</f>
        <v>0</v>
      </c>
      <c r="G82" s="16">
        <f>IFERROR(VLOOKUP($A82,[1]SIGEF!$A:$P,6,0),0)</f>
        <v>0</v>
      </c>
      <c r="H82" s="16">
        <f>IFERROR(VLOOKUP($A82,[1]SIGEF!$A:$P,7,0),0)</f>
        <v>0</v>
      </c>
      <c r="I82" s="16">
        <f>IFERROR(VLOOKUP($A82,[1]SIGEF!$A:$P,8,0),0)</f>
        <v>0</v>
      </c>
      <c r="J82" s="16">
        <f>IFERROR(VLOOKUP($A82,[1]SIGEF!$A:$P,9,0),0)</f>
        <v>0</v>
      </c>
      <c r="K82" s="16">
        <f>IFERROR(VLOOKUP($A82,[1]SIGEF!$A:$P,10,0),0)</f>
        <v>0</v>
      </c>
      <c r="L82" s="16">
        <f>IFERROR(VLOOKUP($A82,[1]SIGEF!$A:$P,11,0),0)</f>
        <v>0</v>
      </c>
      <c r="M82" s="16">
        <f>IFERROR(VLOOKUP($A82,[1]SIGEF!$A:$P,12,0),0)</f>
        <v>0</v>
      </c>
      <c r="N82" s="16">
        <f>IFERROR(VLOOKUP($A82,[1]SIGEF!$A:$P,13,0),0)</f>
        <v>0</v>
      </c>
      <c r="O82" s="16">
        <f>IFERROR(VLOOKUP($A82,[1]SIGEF!$A:$P,14,0),0)</f>
        <v>0</v>
      </c>
      <c r="P82" s="16">
        <f>IFERROR(VLOOKUP($A82,[1]SIGEF!$A:$P,15,0),0)</f>
        <v>0</v>
      </c>
      <c r="Q82" s="16">
        <f>E82+F82+G82+H82+I82+J82+K82+L82+M82+N82+O82+P82</f>
        <v>0</v>
      </c>
    </row>
    <row r="83" spans="1:17" s="5" customFormat="1" ht="9" x14ac:dyDescent="0.25">
      <c r="B83" s="17" t="s">
        <v>11</v>
      </c>
      <c r="C83" s="12">
        <v>0</v>
      </c>
      <c r="D83" s="12">
        <v>0</v>
      </c>
      <c r="E83" s="12">
        <f>IFERROR(VLOOKUP($A83,[1]SIGEF!$A:$P,4,0),0)</f>
        <v>0</v>
      </c>
      <c r="F83" s="12">
        <f>IFERROR(VLOOKUP($A83,[1]SIGEF!$A:$P,5,0),0)</f>
        <v>0</v>
      </c>
      <c r="G83" s="12">
        <f>IFERROR(VLOOKUP($A83,[1]SIGEF!$A:$P,6,0),0)</f>
        <v>0</v>
      </c>
      <c r="H83" s="12">
        <f>IFERROR(VLOOKUP($A83,[1]SIGEF!$A:$P,7,0),0)</f>
        <v>0</v>
      </c>
      <c r="I83" s="12">
        <f>IFERROR(VLOOKUP($A83,[1]SIGEF!$A:$P,8,0),0)</f>
        <v>0</v>
      </c>
      <c r="J83" s="12">
        <f>IFERROR(VLOOKUP($A83,[1]SIGEF!$A:$P,9,0),0)</f>
        <v>0</v>
      </c>
      <c r="K83" s="12">
        <f>IFERROR(VLOOKUP($A83,[1]SIGEF!$A:$P,10,0),0)</f>
        <v>0</v>
      </c>
      <c r="L83" s="12">
        <f>IFERROR(VLOOKUP($A83,[1]SIGEF!$A:$P,11,0),0)</f>
        <v>0</v>
      </c>
      <c r="M83" s="12">
        <f>IFERROR(VLOOKUP($A83,[1]SIGEF!$A:$P,12,0),0)</f>
        <v>0</v>
      </c>
      <c r="N83" s="12">
        <f>IFERROR(VLOOKUP($A83,[1]SIGEF!$A:$P,13,0),0)</f>
        <v>0</v>
      </c>
      <c r="O83" s="12">
        <f>IFERROR(VLOOKUP($A83,[1]SIGEF!$A:$P,14,0),0)</f>
        <v>0</v>
      </c>
      <c r="P83" s="12">
        <f>IFERROR(VLOOKUP($A83,[1]SIGEF!$A:$P,15,0),0)</f>
        <v>0</v>
      </c>
      <c r="Q83" s="12">
        <v>0</v>
      </c>
    </row>
    <row r="84" spans="1:17" s="5" customFormat="1" ht="9" x14ac:dyDescent="0.25">
      <c r="A84" s="5" t="s">
        <v>10</v>
      </c>
      <c r="B84" s="9" t="s">
        <v>9</v>
      </c>
      <c r="C84" s="16">
        <f>IFERROR(VLOOKUP($A84,[1]SIGEF_PRESUPUESTO!$A:$K,3,0),0)</f>
        <v>0</v>
      </c>
      <c r="D84" s="16">
        <f>IFERROR(VLOOKUP($A84,[1]SIGEF_PRESUPUESTO!$A:$K,5,0),0)</f>
        <v>0</v>
      </c>
      <c r="E84" s="16">
        <f>IFERROR(VLOOKUP($A84,[1]SIGEF!$A:$P,4,0),0)</f>
        <v>0</v>
      </c>
      <c r="F84" s="16">
        <f>IFERROR(VLOOKUP($A84,[1]SIGEF!$A:$P,5,0),0)</f>
        <v>0</v>
      </c>
      <c r="G84" s="16">
        <f>IFERROR(VLOOKUP($A84,[1]SIGEF!$A:$P,6,0),0)</f>
        <v>0</v>
      </c>
      <c r="H84" s="16">
        <f>IFERROR(VLOOKUP($A84,[1]SIGEF!$A:$P,7,0),0)</f>
        <v>0</v>
      </c>
      <c r="I84" s="16">
        <f>IFERROR(VLOOKUP($A84,[1]SIGEF!$A:$P,8,0),0)</f>
        <v>0</v>
      </c>
      <c r="J84" s="16">
        <f>IFERROR(VLOOKUP($A84,[1]SIGEF!$A:$P,9,0),0)</f>
        <v>0</v>
      </c>
      <c r="K84" s="16">
        <f>IFERROR(VLOOKUP($A84,[1]SIGEF!$A:$P,10,0),0)</f>
        <v>0</v>
      </c>
      <c r="L84" s="16">
        <f>IFERROR(VLOOKUP($A84,[1]SIGEF!$A:$P,11,0),0)</f>
        <v>0</v>
      </c>
      <c r="M84" s="16">
        <f>IFERROR(VLOOKUP($A84,[1]SIGEF!$A:$P,12,0),0)</f>
        <v>0</v>
      </c>
      <c r="N84" s="16">
        <f>IFERROR(VLOOKUP($A84,[1]SIGEF!$A:$P,13,0),0)</f>
        <v>0</v>
      </c>
      <c r="O84" s="16">
        <f>IFERROR(VLOOKUP($A84,[1]SIGEF!$A:$P,14,0),0)</f>
        <v>0</v>
      </c>
      <c r="P84" s="16">
        <f>IFERROR(VLOOKUP($A84,[1]SIGEF!$A:$P,15,0),0)</f>
        <v>0</v>
      </c>
      <c r="Q84" s="16">
        <f>E84+F84+G84+H84+I84+J84+K84+L84+M84+N84+O84+P84</f>
        <v>0</v>
      </c>
    </row>
    <row r="85" spans="1:17" s="5" customFormat="1" ht="9" x14ac:dyDescent="0.25">
      <c r="B85" s="15" t="s">
        <v>8</v>
      </c>
      <c r="C85" s="14">
        <f>C12+C18+C28+C38+C47+C54+C64</f>
        <v>3017699205</v>
      </c>
      <c r="D85" s="14">
        <f>D12+D18+D28+D38+D47+D54+D64</f>
        <v>3060457308.54</v>
      </c>
      <c r="E85" s="14">
        <f>E12+E18+E28+E38+E47+E54+E64</f>
        <v>147778188.30000001</v>
      </c>
      <c r="F85" s="14">
        <f>F12+F18+F28+F38+F47+F54+F64</f>
        <v>193226159.91000003</v>
      </c>
      <c r="G85" s="14">
        <f>G12+G18+G28+G38+G47+G54+G64</f>
        <v>225164099.02000001</v>
      </c>
      <c r="H85" s="14">
        <f>H12+H18+H28+H38+H47+H54+H64</f>
        <v>197365589.28</v>
      </c>
      <c r="I85" s="14">
        <f>I12+I18+I28+I38+I47+I54+I64</f>
        <v>198698958.47</v>
      </c>
      <c r="J85" s="14">
        <f>J12+J18+J28+J38+J47+J54+J64</f>
        <v>290683411.56999993</v>
      </c>
      <c r="K85" s="13">
        <f>K12+K18+K28+K38+K47+K54+K64</f>
        <v>0</v>
      </c>
      <c r="L85" s="13">
        <f>L12+L18+L28+L38+L47+L54+L64</f>
        <v>0</v>
      </c>
      <c r="M85" s="13">
        <f>M12+M18+M28+M38+M47+M54+M64</f>
        <v>0</v>
      </c>
      <c r="N85" s="13">
        <f>N12+N18+N28+N38+N47+N54+N64</f>
        <v>0</v>
      </c>
      <c r="O85" s="13">
        <f>O12+O18+O28+O38+O47+O54+O64</f>
        <v>0</v>
      </c>
      <c r="P85" s="13">
        <f>P12+P18+P28+P38+P47+P54+P64</f>
        <v>0</v>
      </c>
      <c r="Q85" s="13">
        <f>Q12+Q18+Q28+Q38+Q47+Q54+Q64</f>
        <v>1252916406.55</v>
      </c>
    </row>
    <row r="86" spans="1:17" s="5" customFormat="1" ht="9" x14ac:dyDescent="0.25">
      <c r="B86" s="5" t="s">
        <v>7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7" s="5" customFormat="1" ht="11.25" customHeight="1" x14ac:dyDescent="0.25">
      <c r="B87" s="10" t="s">
        <v>6</v>
      </c>
      <c r="C87" s="10"/>
      <c r="D87" s="10"/>
      <c r="E87" s="10"/>
      <c r="F87" s="10"/>
      <c r="G87" s="10"/>
      <c r="H87" s="10"/>
      <c r="I87" s="10"/>
      <c r="J87" s="10"/>
      <c r="K87" s="10"/>
    </row>
    <row r="88" spans="1:17" s="5" customFormat="1" ht="14.25" customHeight="1" x14ac:dyDescent="0.25">
      <c r="B88" s="11" t="s">
        <v>5</v>
      </c>
      <c r="C88" s="11"/>
      <c r="D88" s="11"/>
      <c r="E88" s="11"/>
      <c r="F88" s="11"/>
      <c r="G88" s="11"/>
      <c r="H88" s="11"/>
      <c r="I88" s="11"/>
      <c r="J88" s="11"/>
      <c r="K88" s="11"/>
    </row>
    <row r="89" spans="1:17" s="5" customFormat="1" ht="18" customHeight="1" x14ac:dyDescent="0.25">
      <c r="B89" s="10" t="s">
        <v>4</v>
      </c>
      <c r="C89" s="10"/>
      <c r="D89" s="10"/>
      <c r="E89" s="10"/>
      <c r="F89" s="10"/>
      <c r="G89" s="10"/>
      <c r="H89" s="10"/>
      <c r="I89" s="10"/>
      <c r="J89" s="10"/>
      <c r="K89" s="10"/>
    </row>
    <row r="90" spans="1:17" s="5" customFormat="1" ht="18" customHeight="1" x14ac:dyDescent="0.25"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7" s="7" customFormat="1" ht="9" x14ac:dyDescent="0.15">
      <c r="B91" s="8" t="s">
        <v>3</v>
      </c>
      <c r="O91" s="8" t="s">
        <v>2</v>
      </c>
    </row>
    <row r="92" spans="1:17" s="5" customFormat="1" ht="9" x14ac:dyDescent="0.25">
      <c r="B92" s="6" t="s">
        <v>1</v>
      </c>
      <c r="O92" s="6" t="s">
        <v>0</v>
      </c>
    </row>
    <row r="93" spans="1:17" s="2" customFormat="1" x14ac:dyDescent="0.25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s="2" customFormat="1" x14ac:dyDescent="0.25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s="2" customFormat="1" x14ac:dyDescent="0.25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s="2" customFormat="1" x14ac:dyDescent="0.25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2:17" s="2" customForma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2:17" s="2" customForma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2:17" s="2" customForma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2:17" s="2" customForma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2:17" s="2" customForma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2:17" s="2" customForma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</sheetData>
  <mergeCells count="13">
    <mergeCell ref="B3:Q3"/>
    <mergeCell ref="B4:Q4"/>
    <mergeCell ref="B5:Q5"/>
    <mergeCell ref="B6:Q6"/>
    <mergeCell ref="B7:Q7"/>
    <mergeCell ref="B8:Q8"/>
    <mergeCell ref="B89:K89"/>
    <mergeCell ref="B9:B10"/>
    <mergeCell ref="C9:C10"/>
    <mergeCell ref="D9:D10"/>
    <mergeCell ref="E9:Q9"/>
    <mergeCell ref="B87:K87"/>
    <mergeCell ref="B88:K88"/>
  </mergeCells>
  <pageMargins left="0.70866141732283516" right="0.70866141732283516" top="0.74803149606299213" bottom="0.74803149606299213" header="0.31496062992126012" footer="0.31496062992126012"/>
  <pageSetup scale="62" fitToWidth="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6770-2D7E-4A47-88CC-1EBD3D07E50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CAP0216</vt:lpstr>
      <vt:lpstr>Hoja1</vt:lpstr>
      <vt:lpstr>'CAP0216'!Títulos_a_imprimir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cp:lastPrinted>2022-07-21T16:05:03Z</cp:lastPrinted>
  <dcterms:created xsi:type="dcterms:W3CDTF">2022-07-21T16:04:09Z</dcterms:created>
  <dcterms:modified xsi:type="dcterms:W3CDTF">2022-07-21T16:05:32Z</dcterms:modified>
</cp:coreProperties>
</file>