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yo\Presupuesto\Ministerio y sus  dep\"/>
    </mc:Choice>
  </mc:AlternateContent>
  <xr:revisionPtr revIDLastSave="0" documentId="8_{B1F7E340-A5C6-4606-B9E3-31D9469FB12F}" xr6:coauthVersionLast="47" xr6:coauthVersionMax="47" xr10:uidLastSave="{00000000-0000-0000-0000-000000000000}"/>
  <bookViews>
    <workbookView xWindow="8265" yWindow="570" windowWidth="14280" windowHeight="10590" xr2:uid="{4511A744-29B7-47A1-AC0F-651AB2C539A4}"/>
  </bookViews>
  <sheets>
    <sheet name="CAP 0216 PRESUPUESTO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2" i="2" s="1"/>
  <c r="D13" i="2"/>
  <c r="D12" i="2" s="1"/>
  <c r="E13" i="2"/>
  <c r="E12" i="2" s="1"/>
  <c r="F13" i="2"/>
  <c r="F12" i="2" s="1"/>
  <c r="G13" i="2"/>
  <c r="G12" i="2" s="1"/>
  <c r="H13" i="2"/>
  <c r="H12" i="2" s="1"/>
  <c r="I13" i="2"/>
  <c r="I12" i="2" s="1"/>
  <c r="J13" i="2"/>
  <c r="J12" i="2" s="1"/>
  <c r="K13" i="2"/>
  <c r="K12" i="2" s="1"/>
  <c r="L13" i="2"/>
  <c r="L12" i="2" s="1"/>
  <c r="M13" i="2"/>
  <c r="M12" i="2" s="1"/>
  <c r="N13" i="2"/>
  <c r="N12" i="2" s="1"/>
  <c r="O13" i="2"/>
  <c r="O12" i="2" s="1"/>
  <c r="P13" i="2"/>
  <c r="P12" i="2" s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Q15" i="2" s="1"/>
  <c r="O15" i="2"/>
  <c r="P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 s="1"/>
  <c r="P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9" i="2"/>
  <c r="C18" i="2" s="1"/>
  <c r="D19" i="2"/>
  <c r="D18" i="2" s="1"/>
  <c r="E19" i="2"/>
  <c r="E18" i="2" s="1"/>
  <c r="F19" i="2"/>
  <c r="F18" i="2" s="1"/>
  <c r="G19" i="2"/>
  <c r="G18" i="2" s="1"/>
  <c r="H19" i="2"/>
  <c r="H18" i="2" s="1"/>
  <c r="I19" i="2"/>
  <c r="I18" i="2" s="1"/>
  <c r="J19" i="2"/>
  <c r="J18" i="2" s="1"/>
  <c r="K19" i="2"/>
  <c r="K18" i="2" s="1"/>
  <c r="L19" i="2"/>
  <c r="L18" i="2" s="1"/>
  <c r="M19" i="2"/>
  <c r="M18" i="2" s="1"/>
  <c r="N19" i="2"/>
  <c r="N18" i="2" s="1"/>
  <c r="O19" i="2"/>
  <c r="O18" i="2" s="1"/>
  <c r="P19" i="2"/>
  <c r="P18" i="2" s="1"/>
  <c r="C20" i="2"/>
  <c r="D20" i="2"/>
  <c r="E20" i="2"/>
  <c r="F20" i="2"/>
  <c r="G20" i="2"/>
  <c r="Q20" i="2" s="1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Q22" i="2" s="1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Q23" i="2" s="1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Q24" i="2" s="1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Q26" i="2" s="1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Q27" i="2" s="1"/>
  <c r="G27" i="2"/>
  <c r="H27" i="2"/>
  <c r="I27" i="2"/>
  <c r="J27" i="2"/>
  <c r="K27" i="2"/>
  <c r="L27" i="2"/>
  <c r="M27" i="2"/>
  <c r="N27" i="2"/>
  <c r="O27" i="2"/>
  <c r="P27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Q30" i="2" s="1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Q31" i="2" s="1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Q32" i="2" s="1"/>
  <c r="H32" i="2"/>
  <c r="I32" i="2"/>
  <c r="J32" i="2"/>
  <c r="K32" i="2"/>
  <c r="L32" i="2"/>
  <c r="M32" i="2"/>
  <c r="N32" i="2"/>
  <c r="O32" i="2"/>
  <c r="P32" i="2"/>
  <c r="P28" i="2" s="1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Q34" i="2" s="1"/>
  <c r="G34" i="2"/>
  <c r="H34" i="2"/>
  <c r="I34" i="2"/>
  <c r="J34" i="2"/>
  <c r="K34" i="2"/>
  <c r="L34" i="2"/>
  <c r="M34" i="2"/>
  <c r="N34" i="2"/>
  <c r="O34" i="2"/>
  <c r="P34" i="2"/>
  <c r="C35" i="2"/>
  <c r="C28" i="2" s="1"/>
  <c r="D35" i="2"/>
  <c r="E35" i="2"/>
  <c r="F35" i="2"/>
  <c r="Q35" i="2" s="1"/>
  <c r="G35" i="2"/>
  <c r="G28" i="2" s="1"/>
  <c r="H35" i="2"/>
  <c r="I35" i="2"/>
  <c r="J35" i="2"/>
  <c r="K35" i="2"/>
  <c r="K28" i="2" s="1"/>
  <c r="L35" i="2"/>
  <c r="M35" i="2"/>
  <c r="N35" i="2"/>
  <c r="O35" i="2"/>
  <c r="O28" i="2" s="1"/>
  <c r="P35" i="2"/>
  <c r="C36" i="2"/>
  <c r="D36" i="2"/>
  <c r="E36" i="2"/>
  <c r="F36" i="2"/>
  <c r="G36" i="2"/>
  <c r="Q36" i="2" s="1"/>
  <c r="H36" i="2"/>
  <c r="I36" i="2"/>
  <c r="J36" i="2"/>
  <c r="K36" i="2"/>
  <c r="L36" i="2"/>
  <c r="M36" i="2"/>
  <c r="N36" i="2"/>
  <c r="O36" i="2"/>
  <c r="P36" i="2"/>
  <c r="C37" i="2"/>
  <c r="D37" i="2"/>
  <c r="D28" i="2" s="1"/>
  <c r="E37" i="2"/>
  <c r="E28" i="2" s="1"/>
  <c r="F37" i="2"/>
  <c r="F28" i="2" s="1"/>
  <c r="G37" i="2"/>
  <c r="H37" i="2"/>
  <c r="H28" i="2" s="1"/>
  <c r="I37" i="2"/>
  <c r="I28" i="2" s="1"/>
  <c r="J37" i="2"/>
  <c r="J28" i="2" s="1"/>
  <c r="K37" i="2"/>
  <c r="L37" i="2"/>
  <c r="L28" i="2" s="1"/>
  <c r="M37" i="2"/>
  <c r="M28" i="2" s="1"/>
  <c r="N37" i="2"/>
  <c r="N28" i="2" s="1"/>
  <c r="O37" i="2"/>
  <c r="P37" i="2"/>
  <c r="Q37" i="2"/>
  <c r="C39" i="2"/>
  <c r="C38" i="2" s="1"/>
  <c r="D39" i="2"/>
  <c r="D38" i="2" s="1"/>
  <c r="E39" i="2"/>
  <c r="F39" i="2"/>
  <c r="Q39" i="2" s="1"/>
  <c r="G39" i="2"/>
  <c r="G38" i="2" s="1"/>
  <c r="H39" i="2"/>
  <c r="H38" i="2" s="1"/>
  <c r="I39" i="2"/>
  <c r="J39" i="2"/>
  <c r="K39" i="2"/>
  <c r="K38" i="2" s="1"/>
  <c r="L39" i="2"/>
  <c r="L38" i="2" s="1"/>
  <c r="M39" i="2"/>
  <c r="N39" i="2"/>
  <c r="O39" i="2"/>
  <c r="O38" i="2" s="1"/>
  <c r="P39" i="2"/>
  <c r="P38" i="2" s="1"/>
  <c r="C40" i="2"/>
  <c r="D40" i="2"/>
  <c r="E40" i="2"/>
  <c r="F40" i="2"/>
  <c r="G40" i="2"/>
  <c r="Q40" i="2" s="1"/>
  <c r="H40" i="2"/>
  <c r="I40" i="2"/>
  <c r="J40" i="2"/>
  <c r="K40" i="2"/>
  <c r="L40" i="2"/>
  <c r="M40" i="2"/>
  <c r="N40" i="2"/>
  <c r="O40" i="2"/>
  <c r="P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E38" i="2" s="1"/>
  <c r="F42" i="2"/>
  <c r="F38" i="2" s="1"/>
  <c r="G42" i="2"/>
  <c r="H42" i="2"/>
  <c r="I42" i="2"/>
  <c r="I38" i="2" s="1"/>
  <c r="J42" i="2"/>
  <c r="J38" i="2" s="1"/>
  <c r="K42" i="2"/>
  <c r="L42" i="2"/>
  <c r="M42" i="2"/>
  <c r="M38" i="2" s="1"/>
  <c r="N42" i="2"/>
  <c r="N38" i="2" s="1"/>
  <c r="O42" i="2"/>
  <c r="P42" i="2"/>
  <c r="C43" i="2"/>
  <c r="D43" i="2"/>
  <c r="E43" i="2"/>
  <c r="F43" i="2"/>
  <c r="Q43" i="2" s="1"/>
  <c r="G43" i="2"/>
  <c r="H43" i="2"/>
  <c r="I43" i="2"/>
  <c r="J43" i="2"/>
  <c r="K43" i="2"/>
  <c r="L43" i="2"/>
  <c r="M43" i="2"/>
  <c r="N43" i="2"/>
  <c r="O43" i="2"/>
  <c r="P43" i="2"/>
  <c r="C44" i="2"/>
  <c r="D44" i="2"/>
  <c r="E44" i="2"/>
  <c r="F44" i="2"/>
  <c r="G44" i="2"/>
  <c r="Q44" i="2" s="1"/>
  <c r="H44" i="2"/>
  <c r="I44" i="2"/>
  <c r="J44" i="2"/>
  <c r="K44" i="2"/>
  <c r="L44" i="2"/>
  <c r="M44" i="2"/>
  <c r="N44" i="2"/>
  <c r="O44" i="2"/>
  <c r="P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Q46" i="2" s="1"/>
  <c r="G46" i="2"/>
  <c r="H46" i="2"/>
  <c r="I46" i="2"/>
  <c r="J46" i="2"/>
  <c r="K46" i="2"/>
  <c r="L46" i="2"/>
  <c r="M46" i="2"/>
  <c r="N46" i="2"/>
  <c r="O46" i="2"/>
  <c r="P46" i="2"/>
  <c r="C48" i="2"/>
  <c r="D48" i="2"/>
  <c r="E48" i="2"/>
  <c r="F48" i="2"/>
  <c r="Q48" i="2" s="1"/>
  <c r="G48" i="2"/>
  <c r="H48" i="2"/>
  <c r="I48" i="2"/>
  <c r="J48" i="2"/>
  <c r="K48" i="2"/>
  <c r="L48" i="2"/>
  <c r="M48" i="2"/>
  <c r="N48" i="2"/>
  <c r="O48" i="2"/>
  <c r="P48" i="2"/>
  <c r="C49" i="2"/>
  <c r="C47" i="2" s="1"/>
  <c r="D49" i="2"/>
  <c r="D47" i="2" s="1"/>
  <c r="E49" i="2"/>
  <c r="E47" i="2" s="1"/>
  <c r="F49" i="2"/>
  <c r="G49" i="2"/>
  <c r="G47" i="2" s="1"/>
  <c r="H49" i="2"/>
  <c r="H47" i="2" s="1"/>
  <c r="I49" i="2"/>
  <c r="I47" i="2" s="1"/>
  <c r="J49" i="2"/>
  <c r="J47" i="2" s="1"/>
  <c r="K49" i="2"/>
  <c r="K47" i="2" s="1"/>
  <c r="L49" i="2"/>
  <c r="L47" i="2" s="1"/>
  <c r="M49" i="2"/>
  <c r="M47" i="2" s="1"/>
  <c r="N49" i="2"/>
  <c r="N47" i="2" s="1"/>
  <c r="O49" i="2"/>
  <c r="P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C53" i="2"/>
  <c r="D53" i="2"/>
  <c r="E53" i="2"/>
  <c r="F53" i="2"/>
  <c r="Q53" i="2" s="1"/>
  <c r="G53" i="2"/>
  <c r="H53" i="2"/>
  <c r="I53" i="2"/>
  <c r="J53" i="2"/>
  <c r="K53" i="2"/>
  <c r="L53" i="2"/>
  <c r="M53" i="2"/>
  <c r="N53" i="2"/>
  <c r="O53" i="2"/>
  <c r="P53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56" i="2"/>
  <c r="C54" i="2" s="1"/>
  <c r="D56" i="2"/>
  <c r="E56" i="2"/>
  <c r="F56" i="2"/>
  <c r="G56" i="2"/>
  <c r="G54" i="2" s="1"/>
  <c r="H56" i="2"/>
  <c r="I56" i="2"/>
  <c r="J56" i="2"/>
  <c r="K56" i="2"/>
  <c r="K54" i="2" s="1"/>
  <c r="L56" i="2"/>
  <c r="M56" i="2"/>
  <c r="N56" i="2"/>
  <c r="O56" i="2"/>
  <c r="O54" i="2" s="1"/>
  <c r="P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P54" i="2" s="1"/>
  <c r="P85" i="2" s="1"/>
  <c r="C58" i="2"/>
  <c r="D58" i="2"/>
  <c r="E58" i="2"/>
  <c r="E54" i="2" s="1"/>
  <c r="F58" i="2"/>
  <c r="G58" i="2"/>
  <c r="H58" i="2"/>
  <c r="I58" i="2"/>
  <c r="I54" i="2" s="1"/>
  <c r="I85" i="2" s="1"/>
  <c r="J58" i="2"/>
  <c r="K58" i="2"/>
  <c r="L58" i="2"/>
  <c r="M58" i="2"/>
  <c r="M54" i="2" s="1"/>
  <c r="M85" i="2" s="1"/>
  <c r="N58" i="2"/>
  <c r="O58" i="2"/>
  <c r="P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C60" i="2"/>
  <c r="D60" i="2"/>
  <c r="E60" i="2"/>
  <c r="F60" i="2"/>
  <c r="Q60" i="2" s="1"/>
  <c r="G60" i="2"/>
  <c r="H60" i="2"/>
  <c r="I60" i="2"/>
  <c r="J60" i="2"/>
  <c r="K60" i="2"/>
  <c r="L60" i="2"/>
  <c r="M60" i="2"/>
  <c r="N60" i="2"/>
  <c r="O60" i="2"/>
  <c r="P60" i="2"/>
  <c r="C61" i="2"/>
  <c r="D61" i="2"/>
  <c r="E61" i="2"/>
  <c r="F61" i="2"/>
  <c r="Q61" i="2" s="1"/>
  <c r="G61" i="2"/>
  <c r="H61" i="2"/>
  <c r="I61" i="2"/>
  <c r="J61" i="2"/>
  <c r="K61" i="2"/>
  <c r="L61" i="2"/>
  <c r="M61" i="2"/>
  <c r="N61" i="2"/>
  <c r="O61" i="2"/>
  <c r="P61" i="2"/>
  <c r="C62" i="2"/>
  <c r="D62" i="2"/>
  <c r="E62" i="2"/>
  <c r="F62" i="2"/>
  <c r="G62" i="2"/>
  <c r="H62" i="2"/>
  <c r="I62" i="2"/>
  <c r="J62" i="2"/>
  <c r="K62" i="2"/>
  <c r="L62" i="2"/>
  <c r="M62" i="2"/>
  <c r="Q62" i="2" s="1"/>
  <c r="N62" i="2"/>
  <c r="O62" i="2"/>
  <c r="P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C64" i="2"/>
  <c r="H64" i="2"/>
  <c r="K64" i="2"/>
  <c r="L64" i="2"/>
  <c r="C65" i="2"/>
  <c r="D65" i="2"/>
  <c r="E65" i="2"/>
  <c r="F65" i="2"/>
  <c r="G65" i="2"/>
  <c r="H65" i="2"/>
  <c r="I65" i="2"/>
  <c r="I64" i="2" s="1"/>
  <c r="J65" i="2"/>
  <c r="J64" i="2" s="1"/>
  <c r="K65" i="2"/>
  <c r="L65" i="2"/>
  <c r="M65" i="2"/>
  <c r="M64" i="2" s="1"/>
  <c r="N65" i="2"/>
  <c r="N64" i="2" s="1"/>
  <c r="O65" i="2"/>
  <c r="P65" i="2"/>
  <c r="C66" i="2"/>
  <c r="D66" i="2"/>
  <c r="E66" i="2"/>
  <c r="F66" i="2"/>
  <c r="Q66" i="2" s="1"/>
  <c r="G66" i="2"/>
  <c r="G64" i="2" s="1"/>
  <c r="H66" i="2"/>
  <c r="I66" i="2"/>
  <c r="J66" i="2"/>
  <c r="K66" i="2"/>
  <c r="L66" i="2"/>
  <c r="M66" i="2"/>
  <c r="N66" i="2"/>
  <c r="O66" i="2"/>
  <c r="P66" i="2"/>
  <c r="C67" i="2"/>
  <c r="D67" i="2"/>
  <c r="E67" i="2"/>
  <c r="F67" i="2"/>
  <c r="Q67" i="2" s="1"/>
  <c r="G67" i="2"/>
  <c r="H67" i="2"/>
  <c r="I67" i="2"/>
  <c r="J67" i="2"/>
  <c r="K67" i="2"/>
  <c r="L67" i="2"/>
  <c r="M67" i="2"/>
  <c r="N67" i="2"/>
  <c r="O67" i="2"/>
  <c r="P67" i="2"/>
  <c r="P64" i="2" s="1"/>
  <c r="C68" i="2"/>
  <c r="D68" i="2"/>
  <c r="E68" i="2"/>
  <c r="F68" i="2"/>
  <c r="G68" i="2"/>
  <c r="H68" i="2"/>
  <c r="I68" i="2"/>
  <c r="J68" i="2"/>
  <c r="K68" i="2"/>
  <c r="L68" i="2"/>
  <c r="M68" i="2"/>
  <c r="Q68" i="2" s="1"/>
  <c r="N68" i="2"/>
  <c r="O68" i="2"/>
  <c r="P68" i="2"/>
  <c r="Q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E73" i="2"/>
  <c r="F73" i="2"/>
  <c r="Q73" i="2" s="1"/>
  <c r="G73" i="2"/>
  <c r="H73" i="2"/>
  <c r="I73" i="2"/>
  <c r="J73" i="2"/>
  <c r="K73" i="2"/>
  <c r="L73" i="2"/>
  <c r="M73" i="2"/>
  <c r="N73" i="2"/>
  <c r="O73" i="2"/>
  <c r="P73" i="2"/>
  <c r="E74" i="2"/>
  <c r="F74" i="2"/>
  <c r="Q74" i="2" s="1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8" i="2"/>
  <c r="F78" i="2"/>
  <c r="G78" i="2"/>
  <c r="H78" i="2"/>
  <c r="I78" i="2"/>
  <c r="J78" i="2"/>
  <c r="K78" i="2"/>
  <c r="L78" i="2"/>
  <c r="M78" i="2"/>
  <c r="Q78" i="2" s="1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Q80" i="2" s="1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Q82" i="2" s="1"/>
  <c r="N82" i="2"/>
  <c r="O82" i="2"/>
  <c r="P82" i="2"/>
  <c r="E84" i="2"/>
  <c r="F84" i="2"/>
  <c r="G84" i="2"/>
  <c r="H84" i="2"/>
  <c r="I84" i="2"/>
  <c r="J84" i="2"/>
  <c r="K84" i="2"/>
  <c r="L84" i="2"/>
  <c r="M84" i="2"/>
  <c r="N84" i="2"/>
  <c r="O84" i="2"/>
  <c r="P84" i="2"/>
  <c r="Q75" i="2" l="1"/>
  <c r="Q65" i="2"/>
  <c r="Q59" i="2"/>
  <c r="Q58" i="2"/>
  <c r="Q84" i="2"/>
  <c r="E64" i="2"/>
  <c r="Q64" i="2" s="1"/>
  <c r="L54" i="2"/>
  <c r="L85" i="2" s="1"/>
  <c r="H54" i="2"/>
  <c r="H85" i="2" s="1"/>
  <c r="D54" i="2"/>
  <c r="Q57" i="2"/>
  <c r="N54" i="2"/>
  <c r="J54" i="2"/>
  <c r="F54" i="2"/>
  <c r="Q54" i="2" s="1"/>
  <c r="Q55" i="2"/>
  <c r="Q52" i="2"/>
  <c r="N85" i="2"/>
  <c r="J85" i="2"/>
  <c r="Q63" i="2"/>
  <c r="Q71" i="2"/>
  <c r="Q70" i="2"/>
  <c r="Q81" i="2"/>
  <c r="Q79" i="2"/>
  <c r="D64" i="2"/>
  <c r="Q18" i="2"/>
  <c r="Q12" i="2"/>
  <c r="Q56" i="2"/>
  <c r="Q51" i="2"/>
  <c r="D85" i="2"/>
  <c r="Q49" i="2"/>
  <c r="Q38" i="2"/>
  <c r="Q28" i="2"/>
  <c r="O85" i="2"/>
  <c r="K85" i="2"/>
  <c r="G85" i="2"/>
  <c r="C85" i="2"/>
  <c r="F47" i="2"/>
  <c r="F85" i="2" s="1"/>
  <c r="Q42" i="2"/>
  <c r="Q19" i="2"/>
  <c r="Q13" i="2"/>
  <c r="Q47" i="2" l="1"/>
  <c r="Q85" i="2"/>
  <c r="E85" i="2"/>
</calcChain>
</file>

<file path=xl/sharedStrings.xml><?xml version="1.0" encoding="utf-8"?>
<sst xmlns="http://schemas.openxmlformats.org/spreadsheetml/2006/main" count="166" uniqueCount="166">
  <si>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</si>
  <si>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</si>
  <si>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</si>
  <si>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</si>
  <si>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</si>
  <si>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</si>
  <si>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</si>
  <si>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</si>
  <si>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</si>
  <si>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</si>
  <si>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4.3.5</t>
  </si>
  <si>
    <t>4.3 - DISMINUCIÓN DE FONDOS DE TERCEROS</t>
  </si>
  <si>
    <t>4.2.2 - DISMINUCIÓN DE PASIVOS NO CORRIENTES</t>
  </si>
  <si>
    <t>4.2.2</t>
  </si>
  <si>
    <t>4.2.1 - DISMINUCIÓN DE PASIVOS CORRIENTES</t>
  </si>
  <si>
    <t>4.2.1</t>
  </si>
  <si>
    <t>4.2 - DISMINUCIÓN DE PASIVOS</t>
  </si>
  <si>
    <t>4.1.2 - INCREMENTO DE ACTIVOS FINANCIEROS NO CORRIENTES</t>
  </si>
  <si>
    <t>4.1.2</t>
  </si>
  <si>
    <t>4.1.1 - INCREMENTO DE ACTIVOS FINANCIEROS CORRIENTES</t>
  </si>
  <si>
    <t>4.1.1</t>
  </si>
  <si>
    <t>4.1 - INCREMENTO DE ACTIVOS FINANCIEROS</t>
  </si>
  <si>
    <t>4 - APLICACIONES FINANCIERAS</t>
  </si>
  <si>
    <t>2.9.4 - COMISIONES Y OTROS GASTOS BANCARIOS DE LA DEUDA PÚBLICA</t>
  </si>
  <si>
    <t>2.9.4</t>
  </si>
  <si>
    <t>2.9.2 - INTERESES DE LA DEUDA PUBLICA EXTERNA</t>
  </si>
  <si>
    <t>2.9.2</t>
  </si>
  <si>
    <t>2.9.1 - INTERESES DE LA DEUDA PÚBLICA INTERNA</t>
  </si>
  <si>
    <t>2.9.1</t>
  </si>
  <si>
    <t>2.9 - GASTOS FINANCIEROS</t>
  </si>
  <si>
    <t>2.8.2 - ADQUISICIÓN DE TÍTULOS VALORES REPRESENTATIVOS DE DEUDA</t>
  </si>
  <si>
    <t>2.8.2</t>
  </si>
  <si>
    <t>2.8.1 - CONCESIÓN DE PRESTAMOS</t>
  </si>
  <si>
    <t>2.8.1</t>
  </si>
  <si>
    <t>2.8 - ADQUISICION DE ACTIVOS FINANCIEROS CON FINES DE POLÍTICA</t>
  </si>
  <si>
    <t>2.7.4 - GASTOS QUE SE ASIGNARÁN DURANTE EL EJERCICIO PARA INVERSIÓN (ART. 32 Y 33 LEY 423-06)</t>
  </si>
  <si>
    <t>2.7.4</t>
  </si>
  <si>
    <t>2.7.3 - CONSTRUCCIONES EN BIENES CONCESIONADOS</t>
  </si>
  <si>
    <t>2.7.3</t>
  </si>
  <si>
    <t>2.7.2 - INFRAESTRUCTURA</t>
  </si>
  <si>
    <t>2.7.2</t>
  </si>
  <si>
    <t>2.7.1 - OBRAS EN EDIFICACIONES</t>
  </si>
  <si>
    <t>2.7.1</t>
  </si>
  <si>
    <t>2.7 - OBRAS</t>
  </si>
  <si>
    <t>2.6.9 - EDIFICIOS, ESTRUCTURAS, TIERRAS, TERRENOS Y OBJETOS DE VALOR</t>
  </si>
  <si>
    <t>2.6.9</t>
  </si>
  <si>
    <t>2.6.8 - BIENES INTANGIBLES</t>
  </si>
  <si>
    <t>2.6.8</t>
  </si>
  <si>
    <t>2.6.7 - ACTIVOS BIOLÓGICOS</t>
  </si>
  <si>
    <t>2.6.7</t>
  </si>
  <si>
    <t>2.6.6 - EQUIPOS DE DEFENSA Y SEGURIDAD</t>
  </si>
  <si>
    <t>2.6.6</t>
  </si>
  <si>
    <t>2.6.5 - MAQUINARIA, OTROS EQUIPOS Y HERRAMIENTAS</t>
  </si>
  <si>
    <t>2.6.5</t>
  </si>
  <si>
    <t>2.6.4 - VEHÍCULOS Y EQUIPO DE TRANSPORTE, TRACCIÓN Y ELEVACIÓN</t>
  </si>
  <si>
    <t>2.6.4</t>
  </si>
  <si>
    <t>2.6.3 - EQUIPO E INSTRUMENTAL, CIENTÍFICO Y LABORATORIO</t>
  </si>
  <si>
    <t>2.6.3</t>
  </si>
  <si>
    <t>2.6.2 - MOBILIARIO Y EQUIPO AUDIOVISUAL, RECREATIVO Y EDUCACIONAL</t>
  </si>
  <si>
    <t>2.6.2</t>
  </si>
  <si>
    <t>2.6.1 - MOBILIARIO Y EQUIPO</t>
  </si>
  <si>
    <t>2.6.1</t>
  </si>
  <si>
    <t>2.6 - BIENES MUEBLES, INMUEBLES E INTANGIBLES</t>
  </si>
  <si>
    <t>2.5.9 - TRANSFERENCIAS DE CAPITAL A OTRAS INSTITUCIONES PÚBLICAS</t>
  </si>
  <si>
    <t>2.5.9</t>
  </si>
  <si>
    <t>2.5.6 - TRANSFERENCIAS DE CAPITAL AL SECTOR EXTERNO</t>
  </si>
  <si>
    <t>2.5.6</t>
  </si>
  <si>
    <t>2.5.4 - TRANSFERENCIAS DE CAPITAL  A EMPRESAS PÚBLICAS NO FINANCIERAS</t>
  </si>
  <si>
    <t>2.5.4</t>
  </si>
  <si>
    <t>2.5.3 - TRANSFERENCIAS DE CAPITAL A GOBIERNOS GENERALES LOCALES</t>
  </si>
  <si>
    <t>2.5.3</t>
  </si>
  <si>
    <t>2.5.2 - TRANSFERENCIAS DE CAPITAL AL GOBIERNO GENERAL  NACIONAL</t>
  </si>
  <si>
    <t>2.5.2</t>
  </si>
  <si>
    <t>2.5.1 - TRANSFERENCIAS DE CAPITAL AL SECTOR PRIVADO</t>
  </si>
  <si>
    <t>2.5.1</t>
  </si>
  <si>
    <t>2.5 - TRANSFERENCIAS DE CAPITAL</t>
  </si>
  <si>
    <t>2.4.9 - TRANSFERENCIAS CORRIENTES A OTRAS INSTITUCIONES PÚBLICAS</t>
  </si>
  <si>
    <t>2.4.9</t>
  </si>
  <si>
    <t>2.4.7 - TRANSFERENCIAS CORRIENTES AL SECTOR EXTERNO</t>
  </si>
  <si>
    <t>2.4.7</t>
  </si>
  <si>
    <t>2.4.6 - SUBVENCIONES</t>
  </si>
  <si>
    <t>2.4.6</t>
  </si>
  <si>
    <t>2.4.5 - TRANSFERENCIAS CORRIENTES A INSTITUCIONES PÚBLICAS FINANCIERAS</t>
  </si>
  <si>
    <t>2.4.5</t>
  </si>
  <si>
    <t>2.4.4 - TRANSFERENCIAS CORRIENTES A EMPRESAS PÚBLICAS NO FINANCIERAS</t>
  </si>
  <si>
    <t>2.4.4</t>
  </si>
  <si>
    <t>2.4.3 - TRANSFERENCIAS CORRIENTES A GOBIERNOS GENERALES LOCALES</t>
  </si>
  <si>
    <t>2.4.3</t>
  </si>
  <si>
    <t>2.4.2 - TRANSFERENCIAS CORRIENTES AL  GOBIERNO GENERAL NACIONAL</t>
  </si>
  <si>
    <t>2.4.2</t>
  </si>
  <si>
    <t>2.4.1 - TRANSFERENCIAS CORRIENTES AL SECTOR PRIVADO</t>
  </si>
  <si>
    <t>2.4.1</t>
  </si>
  <si>
    <t>2.4 - TRANSFERENCIAS CORRIENTES</t>
  </si>
  <si>
    <t>2.3.9 - PRODUCTOS Y ÚTILES VARIOS</t>
  </si>
  <si>
    <t>2.3.9</t>
  </si>
  <si>
    <t>2.3.8 - GASTOS QUE SE ASIGNARÁN DURANTE EL EJERCICIO (ART. 32 Y 33 LEY 423-06)</t>
  </si>
  <si>
    <t>2.3.8</t>
  </si>
  <si>
    <t>2.3.7 - COMBUSTIBLES, LUBRICANTES, PRODUCTOS QUÍMICOS Y CONEXOS</t>
  </si>
  <si>
    <t>2.3.7</t>
  </si>
  <si>
    <t>2.3.6 - PRODUCTOS DE MINERALES, METÁLICOS Y NO METÁLICOS</t>
  </si>
  <si>
    <t>2.3.6</t>
  </si>
  <si>
    <t>2.3.5 - PRODUCTOS DE CUERO, CAUCHO Y PLÁSTICO</t>
  </si>
  <si>
    <t>2.3.5</t>
  </si>
  <si>
    <t>2.3.4 - PRODUCTOS FARMACÉUTICOS</t>
  </si>
  <si>
    <t>2.3.4</t>
  </si>
  <si>
    <t>2.3.3 - PRODUCTOS DE PAPEL, CARTÓN E IMPRESOS</t>
  </si>
  <si>
    <t>2.3.3</t>
  </si>
  <si>
    <t>2.3.2 - TEXTILES Y VESTUARIOS</t>
  </si>
  <si>
    <t>2.3.2</t>
  </si>
  <si>
    <t>2.3.1 - ALIMENTOS Y PRODUCTOS AGROFORESTALES</t>
  </si>
  <si>
    <t>2.3.1</t>
  </si>
  <si>
    <t>2.3 - MATERIALES Y SUMINISTROS</t>
  </si>
  <si>
    <t>2.2.9 - OTRAS CONTRATACIONES DE SERVICIOS</t>
  </si>
  <si>
    <t>2.2.9</t>
  </si>
  <si>
    <t>2.2.8 - OTROS SERVICIOS NO INCLUIDOS EN CONCEPTOS ANTERIORES</t>
  </si>
  <si>
    <t>2.2.8</t>
  </si>
  <si>
    <t>2.2.7 - SERVICIOS DE CONSERVACIÓN, REPARACIONES MENORES E INSTALACIONES TEMPORALES</t>
  </si>
  <si>
    <t>2.2.7</t>
  </si>
  <si>
    <t>2.2.6 - SEGUROS</t>
  </si>
  <si>
    <t>2.2.6</t>
  </si>
  <si>
    <t>2.2.5 - ALQUILERES Y RENTAS</t>
  </si>
  <si>
    <t>2.2.5</t>
  </si>
  <si>
    <t>2.2.4 - TRANSPORTE Y ALMACENAJE</t>
  </si>
  <si>
    <t>2.2.4</t>
  </si>
  <si>
    <t>2.2.3 - VIÁTICOS</t>
  </si>
  <si>
    <t>2.2.3</t>
  </si>
  <si>
    <t>2.2.2 - PUBLICIDAD, IMPRESIÓN Y ENCUADERNACIÓN</t>
  </si>
  <si>
    <t>2.2.2</t>
  </si>
  <si>
    <t>2.2.1 - SERVICIOS BÁSICOS</t>
  </si>
  <si>
    <t>2.2.1</t>
  </si>
  <si>
    <t>2.2 - CONTRATACIÓN DE SERVICIOS</t>
  </si>
  <si>
    <t>2.1.5 - CONTRIBUCIONES A LA SEGURIDAD SOCIAL</t>
  </si>
  <si>
    <t>2.1.5</t>
  </si>
  <si>
    <t>2.1.4 - GRATIFICACIONES Y BONIFICACIONES</t>
  </si>
  <si>
    <t>2.1.4</t>
  </si>
  <si>
    <t>2.1.3 - DIETAS Y GASTOS DE REPRESENTACIÓN</t>
  </si>
  <si>
    <t>2.1.3</t>
  </si>
  <si>
    <t>2.1.2 - SOBRESUELDOS</t>
  </si>
  <si>
    <t>2.1.2</t>
  </si>
  <si>
    <t>2.1.1 - REMUNERACIONES</t>
  </si>
  <si>
    <t>2.1.1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</si>
  <si>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</si>
  <si>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</si>
  <si>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</si>
  <si>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</si>
  <si>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</si>
  <si>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</si>
  <si>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</si>
  <si>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</si>
  <si>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</si>
  <si>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</si>
  <si>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</si>
  <si>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</si>
  <si>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</si>
  <si>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</si>
  <si>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</si>
  <si>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</si>
  <si>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</si>
  <si>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</si>
  <si>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</si>
  <si>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CAPITULO 0216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</si>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</sst>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</cellXfs>
  <cellStyles count="2">
    <cellStyle name="Millares 2" xfId="1" xr:uid="{2AD98B94-1A1C-47E9-AB30-B239F80A02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989135</xdr:colOff>
      <xdr:row>1</xdr:row>
      <xdr:rowOff>1</xdr:rowOff>
    </xdr:from>
    <xdr:ext cx="2522850" cy="1737947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186EA105-B163-4541-B5F9-A16EFAF1B4A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535" y="190501"/>
          <a:ext cx="2522850" cy="17379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rosario/Desktop/Reportes%20para%20portal%20transparencia/MAYO%202022/Ejecucion%20mensual%20Enero%20hasta%20Mayo%202022%20CAP.%200216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 CAP."/>
      <sheetName val="SIGEF PRESUPUESTO"/>
      <sheetName val="Hoja2"/>
      <sheetName val="Hoja1"/>
    </sheetNames>
    <sheetDataSet>
      <sheetData sheetId="0">
        <row r="1">
          <cell r="A1" t="str">
            <v>Ref CCP Concepto.Ref CCP Cuenta</v>
          </cell>
          <cell r="D1" t="str">
            <v>Enero</v>
          </cell>
          <cell r="E1" t="str">
            <v>Febrero</v>
          </cell>
          <cell r="F1" t="str">
            <v>Marzo</v>
          </cell>
          <cell r="G1" t="str">
            <v>Abril</v>
          </cell>
          <cell r="H1" t="str">
            <v>Mayo</v>
          </cell>
          <cell r="I1" t="str">
            <v>Junio</v>
          </cell>
          <cell r="J1" t="str">
            <v>Julio</v>
          </cell>
          <cell r="K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  <cell r="P1" t="str">
            <v>Total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</row>
        <row r="3">
          <cell r="A3" t="str">
            <v>Total General</v>
          </cell>
          <cell r="D3">
            <v>99347377.019999996</v>
          </cell>
          <cell r="E3">
            <v>139818822.72999999</v>
          </cell>
          <cell r="F3">
            <v>168705501.16999999</v>
          </cell>
          <cell r="G3">
            <v>139330584.18000001</v>
          </cell>
          <cell r="H3">
            <v>143679639.97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690881925.07000005</v>
          </cell>
        </row>
        <row r="4">
          <cell r="A4">
            <v>2.1</v>
          </cell>
          <cell r="C4" t="str">
            <v>REMUNERACIONES Y CONTRIBUCIONES</v>
          </cell>
          <cell r="D4">
            <v>42166398.729999997</v>
          </cell>
          <cell r="E4">
            <v>67470798.340000004</v>
          </cell>
          <cell r="F4">
            <v>59416250.549999997</v>
          </cell>
          <cell r="G4">
            <v>59460932.210000001</v>
          </cell>
          <cell r="H4">
            <v>57983836.25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286498216.07999998</v>
          </cell>
        </row>
        <row r="5">
          <cell r="A5" t="str">
            <v>2.1.1</v>
          </cell>
          <cell r="C5" t="str">
            <v>REMUNERACIONES</v>
          </cell>
          <cell r="D5">
            <v>36647731.009999998</v>
          </cell>
          <cell r="E5">
            <v>54506027.07</v>
          </cell>
          <cell r="F5">
            <v>49707053.409999996</v>
          </cell>
          <cell r="G5">
            <v>49771985.740000002</v>
          </cell>
          <cell r="H5">
            <v>48290361.170000002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238923158.40000001</v>
          </cell>
        </row>
        <row r="6">
          <cell r="A6" t="str">
            <v>2.1.2</v>
          </cell>
          <cell r="C6" t="str">
            <v>SOBRESUELDOS</v>
          </cell>
          <cell r="D6">
            <v>30000</v>
          </cell>
          <cell r="E6">
            <v>4794000</v>
          </cell>
          <cell r="F6">
            <v>2257000</v>
          </cell>
          <cell r="G6">
            <v>2236249</v>
          </cell>
          <cell r="H6">
            <v>2453149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11770398</v>
          </cell>
        </row>
        <row r="7">
          <cell r="A7" t="str">
            <v>2.1.5</v>
          </cell>
          <cell r="C7" t="str">
            <v>CONTRIBUCIONES A LA SEGURIDAD SOCIAL</v>
          </cell>
          <cell r="D7">
            <v>5488667.7199999997</v>
          </cell>
          <cell r="E7">
            <v>8170771.2699999996</v>
          </cell>
          <cell r="F7">
            <v>7452197.1399999997</v>
          </cell>
          <cell r="G7">
            <v>7452697.4699999997</v>
          </cell>
          <cell r="H7">
            <v>7240326.0800000001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35804659.68</v>
          </cell>
        </row>
        <row r="8">
          <cell r="A8">
            <v>2.2000000000000002</v>
          </cell>
          <cell r="C8" t="str">
            <v>CONTRATACIÓN DE SERVICIOS</v>
          </cell>
          <cell r="D8">
            <v>8427054.8399999999</v>
          </cell>
          <cell r="E8">
            <v>9057936.1899999995</v>
          </cell>
          <cell r="F8">
            <v>13883710.82</v>
          </cell>
          <cell r="G8">
            <v>10642736.92</v>
          </cell>
          <cell r="H8">
            <v>15956014.779999999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57967453.549999997</v>
          </cell>
        </row>
        <row r="9">
          <cell r="A9" t="str">
            <v>2.2.1</v>
          </cell>
          <cell r="C9" t="str">
            <v>SERVICIOS BÁSICOS</v>
          </cell>
          <cell r="D9">
            <v>8427054.8399999999</v>
          </cell>
          <cell r="E9">
            <v>8250533.0499999998</v>
          </cell>
          <cell r="F9">
            <v>9412928.6699999999</v>
          </cell>
          <cell r="G9">
            <v>9099405.8000000007</v>
          </cell>
          <cell r="H9">
            <v>8364509.4100000001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43554431.770000003</v>
          </cell>
        </row>
        <row r="10">
          <cell r="A10" t="str">
            <v>2.2.2</v>
          </cell>
          <cell r="C10" t="str">
            <v>PUBLICIDAD, IMPRESIÓN Y ENCUADERNACIÓN</v>
          </cell>
          <cell r="D10">
            <v>0</v>
          </cell>
          <cell r="E10">
            <v>0</v>
          </cell>
          <cell r="F10">
            <v>121114.89</v>
          </cell>
          <cell r="G10">
            <v>0</v>
          </cell>
          <cell r="H10">
            <v>179360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300474.89</v>
          </cell>
        </row>
        <row r="11">
          <cell r="A11" t="str">
            <v>2.2.3</v>
          </cell>
          <cell r="C11" t="str">
            <v>VIÁTICOS</v>
          </cell>
          <cell r="D11">
            <v>0</v>
          </cell>
          <cell r="E11">
            <v>92150</v>
          </cell>
          <cell r="F11">
            <v>85000</v>
          </cell>
          <cell r="G11">
            <v>52450</v>
          </cell>
          <cell r="H11">
            <v>31500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261100</v>
          </cell>
        </row>
        <row r="12">
          <cell r="A12" t="str">
            <v>2.2.4</v>
          </cell>
          <cell r="C12" t="str">
            <v>TRANSPORTE Y ALMACENAJE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2.2.5</v>
          </cell>
          <cell r="C13" t="str">
            <v>ALQUILERES Y RENTAS</v>
          </cell>
          <cell r="D13">
            <v>0</v>
          </cell>
          <cell r="E13">
            <v>0</v>
          </cell>
          <cell r="F13">
            <v>877960</v>
          </cell>
          <cell r="G13">
            <v>419258.4</v>
          </cell>
          <cell r="H13">
            <v>1002546.88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2299765.2799999998</v>
          </cell>
        </row>
        <row r="14">
          <cell r="A14" t="str">
            <v>2.2.6</v>
          </cell>
          <cell r="C14" t="str">
            <v>SEGUROS</v>
          </cell>
          <cell r="D14">
            <v>0</v>
          </cell>
          <cell r="E14">
            <v>715253.14</v>
          </cell>
          <cell r="F14">
            <v>1466357.08</v>
          </cell>
          <cell r="G14">
            <v>759875.17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2941485.39</v>
          </cell>
        </row>
        <row r="15">
          <cell r="A15" t="str">
            <v>2.2.7</v>
          </cell>
          <cell r="C15" t="str">
            <v>SERVICIOS DE CONSERVACIÓN, REPARACIONES MENORES E INSTALACIONES TEMPORALES</v>
          </cell>
          <cell r="D15">
            <v>0</v>
          </cell>
          <cell r="E15">
            <v>0</v>
          </cell>
          <cell r="F15">
            <v>1188256.3500000001</v>
          </cell>
          <cell r="G15">
            <v>152565.54999999999</v>
          </cell>
          <cell r="H15">
            <v>4111355.83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5452177.7300000004</v>
          </cell>
        </row>
        <row r="16">
          <cell r="A16" t="str">
            <v>2.2.8</v>
          </cell>
          <cell r="C16" t="str">
            <v>OTROS SERVICIOS NO INCLUIDOS EN CONCEPTOS ANTERIORES</v>
          </cell>
          <cell r="D16">
            <v>0</v>
          </cell>
          <cell r="E16">
            <v>0</v>
          </cell>
          <cell r="F16">
            <v>528262.40000000002</v>
          </cell>
          <cell r="G16">
            <v>0</v>
          </cell>
          <cell r="H16">
            <v>42480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570742.4</v>
          </cell>
        </row>
        <row r="17">
          <cell r="A17" t="str">
            <v>2.2.9</v>
          </cell>
          <cell r="C17" t="str">
            <v>OTRAS CONTRATACIONES DE SERVICIOS</v>
          </cell>
          <cell r="D17">
            <v>0</v>
          </cell>
          <cell r="E17">
            <v>0</v>
          </cell>
          <cell r="F17">
            <v>203831.43</v>
          </cell>
          <cell r="G17">
            <v>159182</v>
          </cell>
          <cell r="H17">
            <v>2224262.66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2587276.09</v>
          </cell>
        </row>
        <row r="18">
          <cell r="A18">
            <v>2.2999999999999998</v>
          </cell>
          <cell r="C18" t="str">
            <v>MATERIALES Y SUMINISTROS</v>
          </cell>
          <cell r="D18">
            <v>0</v>
          </cell>
          <cell r="E18">
            <v>0</v>
          </cell>
          <cell r="F18">
            <v>944998.83</v>
          </cell>
          <cell r="G18">
            <v>167110</v>
          </cell>
          <cell r="H18">
            <v>488815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1600923.83</v>
          </cell>
        </row>
        <row r="19">
          <cell r="A19" t="str">
            <v>2.3.1</v>
          </cell>
          <cell r="C19" t="str">
            <v>ALIMENTOS Y PRODUCTOS AGROFORESTALES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2.3.2</v>
          </cell>
          <cell r="C20" t="str">
            <v>TEXTILES Y VESTUARIOS</v>
          </cell>
          <cell r="D20">
            <v>0</v>
          </cell>
          <cell r="E20">
            <v>0</v>
          </cell>
          <cell r="F20">
            <v>109740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109740</v>
          </cell>
        </row>
        <row r="21">
          <cell r="A21" t="str">
            <v>2.3.3</v>
          </cell>
          <cell r="C21" t="str">
            <v>PAPEL, CARTÓN E IMPRESOS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321550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321550</v>
          </cell>
        </row>
        <row r="22">
          <cell r="A22" t="str">
            <v>2.3.5</v>
          </cell>
          <cell r="C22" t="str">
            <v>CUERO, CAUCHO Y PLÁSTICO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2.3.6</v>
          </cell>
          <cell r="C23" t="str">
            <v>PRODUCTOS DE MINERALES, METÁLICOS Y NO METÁLICOS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 t="str">
            <v>2.3.7</v>
          </cell>
          <cell r="C24" t="str">
            <v>COMBUSTIBLES, LUBRICANTES, PRODUCTOS QUÍMICOS Y CONEXOS</v>
          </cell>
          <cell r="D24">
            <v>0</v>
          </cell>
          <cell r="E24">
            <v>0</v>
          </cell>
          <cell r="F24">
            <v>269581.2</v>
          </cell>
          <cell r="G24">
            <v>167110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436691.20000000001</v>
          </cell>
        </row>
        <row r="25">
          <cell r="A25" t="str">
            <v>2.3.9</v>
          </cell>
          <cell r="C25" t="str">
            <v>PRODUCTOS Y ÚTILES VARIOS</v>
          </cell>
          <cell r="D25">
            <v>0</v>
          </cell>
          <cell r="E25">
            <v>0</v>
          </cell>
          <cell r="F25">
            <v>565677.63</v>
          </cell>
          <cell r="G25">
            <v>0</v>
          </cell>
          <cell r="H25">
            <v>167265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732942.63</v>
          </cell>
        </row>
        <row r="26">
          <cell r="A26">
            <v>2.4</v>
          </cell>
          <cell r="C26" t="str">
            <v>TRANSFERENCIAS CORRIENTES</v>
          </cell>
          <cell r="D26">
            <v>48753923.450000003</v>
          </cell>
          <cell r="E26">
            <v>63290088.200000003</v>
          </cell>
          <cell r="F26">
            <v>88457968.430000007</v>
          </cell>
          <cell r="G26">
            <v>69059805.049999997</v>
          </cell>
          <cell r="H26">
            <v>69132675.280000001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338694460.41000003</v>
          </cell>
        </row>
        <row r="27">
          <cell r="A27" t="str">
            <v>2.4.1</v>
          </cell>
          <cell r="C27" t="str">
            <v>TRANSFERENCIAS CORRIENTES AL SECTOR PRIVADO</v>
          </cell>
          <cell r="D27">
            <v>100000</v>
          </cell>
          <cell r="E27">
            <v>100000</v>
          </cell>
          <cell r="F27">
            <v>9504574.4800000004</v>
          </cell>
          <cell r="G27">
            <v>11334374.85</v>
          </cell>
          <cell r="H27">
            <v>6961975.0800000001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28000924.41</v>
          </cell>
        </row>
        <row r="28">
          <cell r="A28" t="str">
            <v>2.4.2</v>
          </cell>
          <cell r="C28" t="str">
            <v>TRANSFERENCIAS CORRIENTES AL  GOBIERNO GENERAL NACIONAL</v>
          </cell>
          <cell r="D28">
            <v>20650189.25</v>
          </cell>
          <cell r="E28">
            <v>29369354</v>
          </cell>
          <cell r="F28">
            <v>45011594.75</v>
          </cell>
          <cell r="G28">
            <v>31677046</v>
          </cell>
          <cell r="H28">
            <v>31677046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158385230</v>
          </cell>
        </row>
        <row r="29">
          <cell r="A29" t="str">
            <v>2.4.4</v>
          </cell>
          <cell r="C29" t="str">
            <v>TRANSFERENCIAS CORRIENTES A EMPRESAS PÚBLICAS NO FINANCIERAS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8538769.5399999991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42693847.700000003</v>
          </cell>
        </row>
        <row r="30">
          <cell r="A30" t="str">
            <v>2.4.7</v>
          </cell>
          <cell r="C30" t="str">
            <v>TRANSFERENCIAS CORRIENTES AL SECTOR EXTERNO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555000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555000</v>
          </cell>
        </row>
        <row r="31">
          <cell r="A31" t="str">
            <v>2.4.9</v>
          </cell>
          <cell r="C31" t="str">
            <v>TRANSFERENCIAS CORRIENTES A OTRAS INSTITUCIONES PÚBLICAS</v>
          </cell>
          <cell r="D31">
            <v>19464964.66</v>
          </cell>
          <cell r="E31">
            <v>25281964.66</v>
          </cell>
          <cell r="F31">
            <v>25403029.66</v>
          </cell>
          <cell r="G31">
            <v>17509614.66</v>
          </cell>
          <cell r="H31">
            <v>21399884.66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109059458.3</v>
          </cell>
        </row>
        <row r="32">
          <cell r="A32">
            <v>2.5</v>
          </cell>
          <cell r="C32" t="str">
            <v>TRANSFERENCIAS DE CAPITAL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 t="str">
            <v>2.5.2</v>
          </cell>
          <cell r="C33" t="str">
            <v>TRANSFERENCIAS DE CAPITAL AL GOBIERNO GENERAL  NACIONAL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2.6</v>
          </cell>
          <cell r="C34" t="str">
            <v>BIENES MUEBLES, INMUEBLES E INTANGIBLES</v>
          </cell>
          <cell r="D34">
            <v>0</v>
          </cell>
          <cell r="E34">
            <v>0</v>
          </cell>
          <cell r="F34">
            <v>5194690.75</v>
          </cell>
          <cell r="G34">
            <v>0</v>
          </cell>
          <cell r="H34">
            <v>118298.66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5312989.41</v>
          </cell>
        </row>
        <row r="35">
          <cell r="A35" t="str">
            <v>2.6.1</v>
          </cell>
          <cell r="C35" t="str">
            <v>MOBILIARIO Y EQUIPO</v>
          </cell>
          <cell r="D35">
            <v>0</v>
          </cell>
          <cell r="E35">
            <v>0</v>
          </cell>
          <cell r="F35">
            <v>173666.5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173666.5</v>
          </cell>
        </row>
        <row r="36">
          <cell r="A36" t="str">
            <v>2.6.2</v>
          </cell>
          <cell r="C36" t="str">
            <v>MOBILIARIO Y EQUIPO DE AUDIO, AUDIOVISUAL, RECREATIVO Y EDUCACIONAL</v>
          </cell>
          <cell r="D36">
            <v>0</v>
          </cell>
          <cell r="E36">
            <v>0</v>
          </cell>
          <cell r="F36">
            <v>5001984.24</v>
          </cell>
          <cell r="G36">
            <v>0</v>
          </cell>
          <cell r="H36">
            <v>118298.66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5120282.9000000004</v>
          </cell>
        </row>
        <row r="37">
          <cell r="A37" t="str">
            <v>2.6.5</v>
          </cell>
          <cell r="C37" t="str">
            <v>MAQUINARIA, OTROS EQUIPOS Y HERRAMIENTAS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2.6.6</v>
          </cell>
          <cell r="C38" t="str">
            <v>EQUIPOS DE DEFENSA Y SEGURIDAD</v>
          </cell>
          <cell r="D38">
            <v>0</v>
          </cell>
          <cell r="E38">
            <v>0</v>
          </cell>
          <cell r="F38">
            <v>19040.009999999998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19040.009999999998</v>
          </cell>
        </row>
        <row r="39">
          <cell r="A39">
            <v>2.7</v>
          </cell>
          <cell r="C39" t="str">
            <v>OBRAS</v>
          </cell>
          <cell r="D39">
            <v>0</v>
          </cell>
          <cell r="E39">
            <v>0</v>
          </cell>
          <cell r="F39">
            <v>807881.79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807881.79</v>
          </cell>
        </row>
        <row r="40">
          <cell r="A40" t="str">
            <v>2.7.1</v>
          </cell>
          <cell r="C40" t="str">
            <v>OBRAS EN EDIFICACIONES</v>
          </cell>
          <cell r="D40">
            <v>0</v>
          </cell>
          <cell r="E40">
            <v>0</v>
          </cell>
          <cell r="F40">
            <v>807881.79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2.7.2</v>
          </cell>
          <cell r="C41" t="str">
            <v>INFRAESTRUCTURA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807881.79</v>
          </cell>
        </row>
        <row r="42">
          <cell r="A42" t="str">
            <v>Ref CCP Concepto.Ref CCP Cuenta                                                                                                                                                                                     Enero                          Febrero                          Marzo                             Abril                             Mayo                                                  Junio                                  Julio                                   Agosto                              Septiembre                             Octubre                           Noviembre                              Diciembre                                 Total</v>
          </cell>
        </row>
        <row r="43">
          <cell r="A43" t="str">
            <v>Total General</v>
          </cell>
          <cell r="D43">
            <v>99347377.019999996</v>
          </cell>
          <cell r="E43">
            <v>139818822.72999999</v>
          </cell>
          <cell r="F43">
            <v>168705501.16999999</v>
          </cell>
          <cell r="G43">
            <v>139330584.18000001</v>
          </cell>
          <cell r="H43">
            <v>143679639.97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690881925.07000005</v>
          </cell>
        </row>
        <row r="44">
          <cell r="A44" t="str">
            <v>Parametros del Reporte:
Parametros Reporte:
Hasta : 31/05/2022 23:59
null : Aprobado + Temporal Lista Clasificadores :
Posee 1 valores!
[2022-0216-01-01-0001-MINISTERIO DE CULTURA]
Preconfiguración : - Perí-odo : 2022 Institucional : N Partida Libre :
Presupuestado : S
Titulo Reporte : Ejecucion Mensual Fecha : 01/01/2022 00:00
No Presupuestado : N
Tipo Fecha : 02-02-Hist.Imputacion
: -
Reportes Anteriores : -
Tipo de Reporte : pdf-Archivo PDF Acrobat Entidad :  No Informado
Etapa del Gasto : DEVENGADO-DEVENGADO
Clasificador : dr.gov.sigef.clasificadores.institucional.ue.LookupVOUePartidasDelGasto-UE Partidas Del Gasto Nombre :</v>
          </cell>
        </row>
      </sheetData>
      <sheetData sheetId="1" refreshError="1"/>
      <sheetData sheetId="2">
        <row r="1">
          <cell r="A1" t="str">
            <v>Ref CCP Concepto.Ref CCP Cuenta</v>
          </cell>
          <cell r="C1" t="str">
            <v>Presupuesto Inicial</v>
          </cell>
          <cell r="E1" t="str">
            <v>Modificaciones Presupestarias</v>
          </cell>
          <cell r="G1" t="str">
            <v>Presupuesto Vigente</v>
          </cell>
          <cell r="I1" t="str">
            <v>Presupuesto Disponible</v>
          </cell>
          <cell r="K1" t="str">
            <v>ETAPAS DEL GASTO</v>
          </cell>
        </row>
        <row r="2">
          <cell r="K2" t="str">
            <v>Preventivo</v>
          </cell>
          <cell r="M2" t="str">
            <v>Compromiso</v>
          </cell>
          <cell r="O2" t="str">
            <v>Devengado</v>
          </cell>
          <cell r="Q2" t="str">
            <v>Libramiento</v>
          </cell>
          <cell r="S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5">
          <cell r="A5" t="str">
            <v>Total General</v>
          </cell>
          <cell r="D5">
            <v>3017699205</v>
          </cell>
          <cell r="F5">
            <v>42758103.539999999</v>
          </cell>
          <cell r="H5">
            <v>3060457308.54</v>
          </cell>
          <cell r="J5">
            <v>1929753247.7</v>
          </cell>
          <cell r="L5">
            <v>1130704060.8399999</v>
          </cell>
          <cell r="N5">
            <v>1048492584.1799999</v>
          </cell>
          <cell r="P5">
            <v>963070794.98000002</v>
          </cell>
          <cell r="R5">
            <v>914418164.63999999</v>
          </cell>
          <cell r="T5">
            <v>911156961.49000001</v>
          </cell>
        </row>
        <row r="6">
          <cell r="A6" t="str">
            <v>2.1.2.1.1</v>
          </cell>
          <cell r="D6">
            <v>1216576543</v>
          </cell>
          <cell r="F6">
            <v>-73767471.579999998</v>
          </cell>
          <cell r="H6">
            <v>1142809071.4200001</v>
          </cell>
          <cell r="J6">
            <v>677963759.33000004</v>
          </cell>
          <cell r="L6">
            <v>464845312.08999997</v>
          </cell>
          <cell r="N6">
            <v>464845312.08999997</v>
          </cell>
          <cell r="P6">
            <v>447262413.06999999</v>
          </cell>
          <cell r="R6">
            <v>447262413.06999999</v>
          </cell>
          <cell r="T6">
            <v>447262413.06999999</v>
          </cell>
        </row>
        <row r="7">
          <cell r="A7">
            <v>2.1</v>
          </cell>
          <cell r="B7" t="str">
            <v>REMUNERACIONES Y CONTRIBUCIONES</v>
          </cell>
          <cell r="D7">
            <v>1216576543</v>
          </cell>
          <cell r="F7">
            <v>-73767471.579999998</v>
          </cell>
          <cell r="H7">
            <v>1142809071.4200001</v>
          </cell>
          <cell r="J7">
            <v>677963759.33000004</v>
          </cell>
          <cell r="L7">
            <v>464845312.08999997</v>
          </cell>
          <cell r="N7">
            <v>464845312.08999997</v>
          </cell>
          <cell r="P7">
            <v>447262413.06999999</v>
          </cell>
          <cell r="R7">
            <v>447262413.06999999</v>
          </cell>
          <cell r="T7">
            <v>447262413.06999999</v>
          </cell>
        </row>
        <row r="8">
          <cell r="A8" t="str">
            <v>2.1.1</v>
          </cell>
          <cell r="B8" t="str">
            <v>REMUNERACIONES</v>
          </cell>
          <cell r="D8">
            <v>1216576543</v>
          </cell>
          <cell r="F8">
            <v>-73767471.579999998</v>
          </cell>
          <cell r="H8">
            <v>1142809071.4200001</v>
          </cell>
          <cell r="J8">
            <v>677963759.33000004</v>
          </cell>
          <cell r="L8">
            <v>464845312.08999997</v>
          </cell>
          <cell r="N8">
            <v>464845312.08999997</v>
          </cell>
          <cell r="P8">
            <v>447262413.06999999</v>
          </cell>
          <cell r="R8">
            <v>447262413.06999999</v>
          </cell>
          <cell r="T8">
            <v>447262413.06999999</v>
          </cell>
        </row>
        <row r="9">
          <cell r="A9" t="str">
            <v>2.1.1.1</v>
          </cell>
          <cell r="B9" t="str">
            <v>Remuneraciones al personal fijo</v>
          </cell>
          <cell r="D9">
            <v>906469195</v>
          </cell>
          <cell r="F9">
            <v>-99948188.840000004</v>
          </cell>
          <cell r="H9">
            <v>806521006.15999997</v>
          </cell>
          <cell r="J9">
            <v>445821809.85000002</v>
          </cell>
          <cell r="L9">
            <v>360699196.31</v>
          </cell>
          <cell r="N9">
            <v>360699196.31</v>
          </cell>
          <cell r="P9">
            <v>360699196.31</v>
          </cell>
          <cell r="R9">
            <v>360699196.31</v>
          </cell>
          <cell r="T9">
            <v>360699196.31</v>
          </cell>
        </row>
        <row r="10">
          <cell r="A10" t="str">
            <v>2.1.1.1.01</v>
          </cell>
          <cell r="B10" t="str">
            <v>Sueldos empleados fijos</v>
          </cell>
          <cell r="D10">
            <v>906469195</v>
          </cell>
          <cell r="F10">
            <v>-99948188.840000004</v>
          </cell>
          <cell r="H10">
            <v>806521006.15999997</v>
          </cell>
          <cell r="J10">
            <v>445821809.85000002</v>
          </cell>
          <cell r="L10">
            <v>360699196.31</v>
          </cell>
          <cell r="N10">
            <v>360699196.31</v>
          </cell>
          <cell r="P10">
            <v>360699196.31</v>
          </cell>
          <cell r="R10">
            <v>360699196.31</v>
          </cell>
          <cell r="T10">
            <v>360699196.31</v>
          </cell>
        </row>
        <row r="11">
          <cell r="A11" t="str">
            <v>2.1.1.2</v>
          </cell>
          <cell r="B11" t="str">
            <v>Remuneraciones al personal de carácter temporal</v>
          </cell>
          <cell r="D11">
            <v>208981929</v>
          </cell>
          <cell r="F11">
            <v>12570401.41</v>
          </cell>
          <cell r="H11">
            <v>221552330.41</v>
          </cell>
          <cell r="J11">
            <v>137075518.15000001</v>
          </cell>
          <cell r="L11">
            <v>84476812.260000005</v>
          </cell>
          <cell r="N11">
            <v>84476812.260000005</v>
          </cell>
          <cell r="P11">
            <v>81080812.260000005</v>
          </cell>
          <cell r="R11">
            <v>81080812.260000005</v>
          </cell>
          <cell r="T11">
            <v>81080812.260000005</v>
          </cell>
        </row>
        <row r="12">
          <cell r="A12" t="str">
            <v>2.1.1.2.03</v>
          </cell>
          <cell r="B12" t="str">
            <v>Suplencias</v>
          </cell>
          <cell r="D12">
            <v>336000</v>
          </cell>
          <cell r="F12">
            <v>0</v>
          </cell>
          <cell r="H12">
            <v>336000</v>
          </cell>
          <cell r="J12">
            <v>280000</v>
          </cell>
          <cell r="L12">
            <v>56000</v>
          </cell>
          <cell r="N12">
            <v>56000</v>
          </cell>
          <cell r="P12">
            <v>56000</v>
          </cell>
          <cell r="R12">
            <v>56000</v>
          </cell>
          <cell r="T12">
            <v>56000</v>
          </cell>
        </row>
        <row r="13">
          <cell r="A13" t="str">
            <v>2.1.1.2.05</v>
          </cell>
          <cell r="B13" t="str">
            <v>Periodo probatorio de ingreso a carrera</v>
          </cell>
          <cell r="D13">
            <v>0</v>
          </cell>
          <cell r="F13">
            <v>1244000</v>
          </cell>
          <cell r="H13">
            <v>1244000</v>
          </cell>
          <cell r="J13">
            <v>761000</v>
          </cell>
          <cell r="L13">
            <v>483000</v>
          </cell>
          <cell r="N13">
            <v>483000</v>
          </cell>
          <cell r="P13">
            <v>483000</v>
          </cell>
          <cell r="R13">
            <v>483000</v>
          </cell>
          <cell r="T13">
            <v>483000</v>
          </cell>
        </row>
        <row r="14">
          <cell r="A14" t="str">
            <v>2.1.1.2.08</v>
          </cell>
          <cell r="B14" t="str">
            <v>Empleados temporales</v>
          </cell>
          <cell r="D14">
            <v>194761929</v>
          </cell>
          <cell r="F14">
            <v>12108974.41</v>
          </cell>
          <cell r="H14">
            <v>206870903.41</v>
          </cell>
          <cell r="J14">
            <v>127469091.15000001</v>
          </cell>
          <cell r="L14">
            <v>79401812.260000005</v>
          </cell>
          <cell r="N14">
            <v>79401812.260000005</v>
          </cell>
          <cell r="P14">
            <v>79401812.260000005</v>
          </cell>
          <cell r="R14">
            <v>79401812.260000005</v>
          </cell>
          <cell r="T14">
            <v>79401812.260000005</v>
          </cell>
        </row>
        <row r="15">
          <cell r="A15" t="str">
            <v>2.1.1.2.09</v>
          </cell>
          <cell r="B15" t="str">
            <v>Personal de carácter eventual</v>
          </cell>
          <cell r="D15">
            <v>0</v>
          </cell>
          <cell r="F15">
            <v>6194215</v>
          </cell>
          <cell r="H15">
            <v>6194215</v>
          </cell>
          <cell r="J15">
            <v>2798215</v>
          </cell>
          <cell r="L15">
            <v>3396000</v>
          </cell>
          <cell r="N15">
            <v>3396000</v>
          </cell>
          <cell r="P15">
            <v>0</v>
          </cell>
          <cell r="R15">
            <v>0</v>
          </cell>
          <cell r="T15">
            <v>0</v>
          </cell>
        </row>
        <row r="16">
          <cell r="A16" t="str">
            <v>2.1.1.2.10</v>
          </cell>
          <cell r="B16" t="str">
            <v>Personal temporal en cargos de carrera</v>
          </cell>
          <cell r="D16">
            <v>12684000</v>
          </cell>
          <cell r="F16">
            <v>-12144000</v>
          </cell>
          <cell r="H16">
            <v>540000</v>
          </cell>
          <cell r="J16">
            <v>0</v>
          </cell>
          <cell r="L16">
            <v>540000</v>
          </cell>
          <cell r="N16">
            <v>540000</v>
          </cell>
          <cell r="P16">
            <v>540000</v>
          </cell>
          <cell r="R16">
            <v>540000</v>
          </cell>
          <cell r="T16">
            <v>540000</v>
          </cell>
        </row>
        <row r="17">
          <cell r="A17" t="str">
            <v>2.1.1.2.11</v>
          </cell>
          <cell r="B17" t="str">
            <v>Interinato</v>
          </cell>
          <cell r="D17">
            <v>1200000</v>
          </cell>
          <cell r="F17">
            <v>5167212</v>
          </cell>
          <cell r="H17">
            <v>6367212</v>
          </cell>
          <cell r="J17">
            <v>5767212</v>
          </cell>
          <cell r="L17">
            <v>600000</v>
          </cell>
          <cell r="N17">
            <v>600000</v>
          </cell>
          <cell r="P17">
            <v>600000</v>
          </cell>
          <cell r="R17">
            <v>600000</v>
          </cell>
          <cell r="T17">
            <v>600000</v>
          </cell>
        </row>
        <row r="18">
          <cell r="A18" t="str">
            <v>2.1.1.3</v>
          </cell>
          <cell r="B18" t="str">
            <v>Sueldos al personal fijo en trámite de pensiones</v>
          </cell>
          <cell r="D18">
            <v>8227760</v>
          </cell>
          <cell r="F18">
            <v>613150.96</v>
          </cell>
          <cell r="H18">
            <v>8840910.9600000009</v>
          </cell>
          <cell r="J18">
            <v>4332354.96</v>
          </cell>
          <cell r="L18">
            <v>4508556</v>
          </cell>
          <cell r="N18">
            <v>4508556</v>
          </cell>
          <cell r="P18">
            <v>4508556</v>
          </cell>
          <cell r="R18">
            <v>4508556</v>
          </cell>
          <cell r="T18">
            <v>4508556</v>
          </cell>
        </row>
        <row r="19">
          <cell r="A19" t="str">
            <v>2.1.1.3.01</v>
          </cell>
          <cell r="B19" t="str">
            <v>Sueldos al personal fijo en trámite de pensiones</v>
          </cell>
          <cell r="D19">
            <v>8227760</v>
          </cell>
          <cell r="F19">
            <v>613150.96</v>
          </cell>
          <cell r="H19">
            <v>8840910.9600000009</v>
          </cell>
          <cell r="J19">
            <v>4332354.96</v>
          </cell>
          <cell r="L19">
            <v>4508556</v>
          </cell>
          <cell r="N19">
            <v>4508556</v>
          </cell>
          <cell r="P19">
            <v>4508556</v>
          </cell>
          <cell r="R19">
            <v>4508556</v>
          </cell>
          <cell r="T19">
            <v>4508556</v>
          </cell>
        </row>
        <row r="20">
          <cell r="A20" t="str">
            <v>2.1.1.4</v>
          </cell>
          <cell r="B20" t="str">
            <v>Sueldo anual no.13</v>
          </cell>
          <cell r="D20">
            <v>83097659</v>
          </cell>
          <cell r="F20">
            <v>2607915.91</v>
          </cell>
          <cell r="H20">
            <v>85705574.909999996</v>
          </cell>
          <cell r="J20">
            <v>85705574.909999996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</row>
        <row r="21">
          <cell r="A21" t="str">
            <v>2.1.1.4.01</v>
          </cell>
          <cell r="B21" t="str">
            <v>Sueldo Anual No. 13</v>
          </cell>
          <cell r="D21">
            <v>83097659</v>
          </cell>
          <cell r="F21">
            <v>2607915.91</v>
          </cell>
          <cell r="H21">
            <v>85705574.909999996</v>
          </cell>
          <cell r="J21">
            <v>85705574.909999996</v>
          </cell>
          <cell r="L21">
            <v>0</v>
          </cell>
          <cell r="N21">
            <v>0</v>
          </cell>
          <cell r="P21">
            <v>0</v>
          </cell>
          <cell r="R21">
            <v>0</v>
          </cell>
          <cell r="T21">
            <v>0</v>
          </cell>
        </row>
        <row r="22">
          <cell r="A22" t="str">
            <v>2.1.1.5</v>
          </cell>
          <cell r="B22" t="str">
            <v>Prestaciones económicas</v>
          </cell>
          <cell r="D22">
            <v>9800000</v>
          </cell>
          <cell r="F22">
            <v>10389248.98</v>
          </cell>
          <cell r="H22">
            <v>20189248.98</v>
          </cell>
          <cell r="J22">
            <v>5028501.46</v>
          </cell>
          <cell r="L22">
            <v>15160747.52</v>
          </cell>
          <cell r="N22">
            <v>15160747.52</v>
          </cell>
          <cell r="P22">
            <v>973848.5</v>
          </cell>
          <cell r="R22">
            <v>973848.5</v>
          </cell>
          <cell r="T22">
            <v>973848.5</v>
          </cell>
        </row>
        <row r="23">
          <cell r="A23" t="str">
            <v>2.1.1.5.03</v>
          </cell>
          <cell r="B23" t="str">
            <v>Prestación laboral por desvinculación</v>
          </cell>
          <cell r="D23">
            <v>7000000</v>
          </cell>
          <cell r="F23">
            <v>5217917</v>
          </cell>
          <cell r="H23">
            <v>12217917</v>
          </cell>
          <cell r="J23">
            <v>2964470.38</v>
          </cell>
          <cell r="L23">
            <v>9253446.6199999992</v>
          </cell>
          <cell r="N23">
            <v>9253446.6199999992</v>
          </cell>
          <cell r="P23">
            <v>615530</v>
          </cell>
          <cell r="R23">
            <v>615530</v>
          </cell>
          <cell r="T23">
            <v>615530</v>
          </cell>
        </row>
        <row r="24">
          <cell r="A24" t="str">
            <v>2.1.1.5.04</v>
          </cell>
          <cell r="B24" t="str">
            <v>Proporción de vacaciones no disfrutadas</v>
          </cell>
          <cell r="D24">
            <v>2800000</v>
          </cell>
          <cell r="F24">
            <v>5171331.9800000004</v>
          </cell>
          <cell r="H24">
            <v>7971331.9800000004</v>
          </cell>
          <cell r="J24">
            <v>2064031.08</v>
          </cell>
          <cell r="L24">
            <v>5907300.9000000004</v>
          </cell>
          <cell r="N24">
            <v>5907300.9000000004</v>
          </cell>
          <cell r="P24">
            <v>358318.5</v>
          </cell>
          <cell r="R24">
            <v>358318.5</v>
          </cell>
          <cell r="T24">
            <v>358318.5</v>
          </cell>
        </row>
        <row r="25">
          <cell r="A25" t="str">
            <v>2.1.2.1.2</v>
          </cell>
          <cell r="D25">
            <v>86372308</v>
          </cell>
          <cell r="F25">
            <v>-14876824.060000001</v>
          </cell>
          <cell r="H25">
            <v>71495483.939999998</v>
          </cell>
          <cell r="J25">
            <v>57674941.789999999</v>
          </cell>
          <cell r="L25">
            <v>13820542.15</v>
          </cell>
          <cell r="N25">
            <v>13820542.15</v>
          </cell>
          <cell r="P25">
            <v>13820542.15</v>
          </cell>
          <cell r="R25">
            <v>13631580.15</v>
          </cell>
          <cell r="T25">
            <v>13631580.15</v>
          </cell>
        </row>
        <row r="26">
          <cell r="A26">
            <v>2.1</v>
          </cell>
          <cell r="B26" t="str">
            <v>REMUNERACIONES Y CONTRIBUCIONES</v>
          </cell>
          <cell r="D26">
            <v>86372308</v>
          </cell>
          <cell r="F26">
            <v>-14876824.060000001</v>
          </cell>
          <cell r="H26">
            <v>71495483.939999998</v>
          </cell>
          <cell r="J26">
            <v>57674941.789999999</v>
          </cell>
          <cell r="L26">
            <v>13820542.15</v>
          </cell>
          <cell r="N26">
            <v>13820542.15</v>
          </cell>
          <cell r="P26">
            <v>13820542.15</v>
          </cell>
          <cell r="R26">
            <v>13631580.15</v>
          </cell>
          <cell r="T26">
            <v>13631580.15</v>
          </cell>
        </row>
        <row r="27">
          <cell r="A27" t="str">
            <v>2.1.2</v>
          </cell>
          <cell r="B27" t="str">
            <v>SOBRESUELDOS</v>
          </cell>
          <cell r="D27">
            <v>86372308</v>
          </cell>
          <cell r="F27">
            <v>-14876824.060000001</v>
          </cell>
          <cell r="H27">
            <v>71495483.939999998</v>
          </cell>
          <cell r="J27">
            <v>57674941.789999999</v>
          </cell>
          <cell r="L27">
            <v>13820542.15</v>
          </cell>
          <cell r="N27">
            <v>13820542.15</v>
          </cell>
          <cell r="P27">
            <v>13820542.15</v>
          </cell>
          <cell r="R27">
            <v>13631580.15</v>
          </cell>
          <cell r="T27">
            <v>13631580.15</v>
          </cell>
        </row>
        <row r="28">
          <cell r="A28" t="str">
            <v>2.1.2.2</v>
          </cell>
          <cell r="B28" t="str">
            <v>Compensación</v>
          </cell>
          <cell r="D28">
            <v>86372308</v>
          </cell>
          <cell r="F28">
            <v>-14876824.060000001</v>
          </cell>
          <cell r="H28">
            <v>71495483.939999998</v>
          </cell>
          <cell r="J28">
            <v>57674941.789999999</v>
          </cell>
          <cell r="L28">
            <v>13820542.15</v>
          </cell>
          <cell r="N28">
            <v>13820542.15</v>
          </cell>
          <cell r="P28">
            <v>13820542.15</v>
          </cell>
          <cell r="R28">
            <v>13631580.15</v>
          </cell>
          <cell r="T28">
            <v>13631580.15</v>
          </cell>
        </row>
        <row r="29">
          <cell r="A29" t="str">
            <v>2.1.2.2.03</v>
          </cell>
          <cell r="B29" t="str">
            <v>Pago de horas extraordinarias</v>
          </cell>
          <cell r="D29">
            <v>42006739</v>
          </cell>
          <cell r="F29">
            <v>-40406739</v>
          </cell>
          <cell r="H29">
            <v>1600000</v>
          </cell>
          <cell r="J29">
            <v>1391102</v>
          </cell>
          <cell r="L29">
            <v>208898</v>
          </cell>
          <cell r="N29">
            <v>208898</v>
          </cell>
          <cell r="P29">
            <v>208898</v>
          </cell>
          <cell r="R29">
            <v>19936</v>
          </cell>
          <cell r="T29">
            <v>19936</v>
          </cell>
        </row>
        <row r="30">
          <cell r="A30" t="str">
            <v>2.1.2.2.04</v>
          </cell>
          <cell r="B30" t="str">
            <v>Prima de transporte</v>
          </cell>
          <cell r="D30">
            <v>840000</v>
          </cell>
          <cell r="F30">
            <v>-300000</v>
          </cell>
          <cell r="H30">
            <v>540000</v>
          </cell>
          <cell r="J30">
            <v>320000</v>
          </cell>
          <cell r="L30">
            <v>220000</v>
          </cell>
          <cell r="N30">
            <v>220000</v>
          </cell>
          <cell r="P30">
            <v>220000</v>
          </cell>
          <cell r="R30">
            <v>220000</v>
          </cell>
          <cell r="T30">
            <v>220000</v>
          </cell>
        </row>
        <row r="31">
          <cell r="A31" t="str">
            <v>2.1.2.2.05</v>
          </cell>
          <cell r="B31" t="str">
            <v>Compensación servicios de seguridad</v>
          </cell>
          <cell r="D31">
            <v>24738880</v>
          </cell>
          <cell r="F31">
            <v>10278120</v>
          </cell>
          <cell r="H31">
            <v>35017000</v>
          </cell>
          <cell r="J31">
            <v>21625355.850000001</v>
          </cell>
          <cell r="L31">
            <v>13391644.15</v>
          </cell>
          <cell r="N31">
            <v>13391644.15</v>
          </cell>
          <cell r="P31">
            <v>13391644.15</v>
          </cell>
          <cell r="R31">
            <v>13391644.15</v>
          </cell>
          <cell r="T31">
            <v>13391644.15</v>
          </cell>
        </row>
        <row r="32">
          <cell r="A32" t="str">
            <v>2.1.2.2.06</v>
          </cell>
          <cell r="B32" t="str">
            <v>Incentivo por Rendimiento Individual</v>
          </cell>
          <cell r="D32">
            <v>2482896</v>
          </cell>
          <cell r="F32">
            <v>-2482896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</row>
        <row r="33">
          <cell r="A33" t="str">
            <v>2.1.2.2.09</v>
          </cell>
          <cell r="B33" t="str">
            <v>Bono por desempeño a servidores de carrera</v>
          </cell>
          <cell r="D33">
            <v>16303793</v>
          </cell>
          <cell r="F33">
            <v>-8890959</v>
          </cell>
          <cell r="H33">
            <v>7412834</v>
          </cell>
          <cell r="J33">
            <v>7412834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</row>
        <row r="34">
          <cell r="A34" t="str">
            <v>2.1.2.2.10</v>
          </cell>
          <cell r="B34" t="str">
            <v>Compensación por cumplimiento de indicadores del MAP</v>
          </cell>
          <cell r="D34">
            <v>0</v>
          </cell>
          <cell r="F34">
            <v>26925649.940000001</v>
          </cell>
          <cell r="H34">
            <v>26925649.940000001</v>
          </cell>
          <cell r="J34">
            <v>26925649.940000001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</row>
        <row r="35">
          <cell r="A35" t="str">
            <v>2.1.2.1.3</v>
          </cell>
          <cell r="D35">
            <v>360000</v>
          </cell>
          <cell r="F35">
            <v>0</v>
          </cell>
          <cell r="H35">
            <v>360000</v>
          </cell>
          <cell r="J35">
            <v>360000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</row>
        <row r="36">
          <cell r="A36">
            <v>2.1</v>
          </cell>
          <cell r="B36" t="str">
            <v>REMUNERACIONES Y CONTRIBUCIONES</v>
          </cell>
          <cell r="D36">
            <v>360000</v>
          </cell>
          <cell r="F36">
            <v>0</v>
          </cell>
          <cell r="H36">
            <v>360000</v>
          </cell>
          <cell r="J36">
            <v>360000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</row>
        <row r="37">
          <cell r="A37" t="str">
            <v>2.1.3</v>
          </cell>
          <cell r="B37" t="str">
            <v>DIETAS Y GASTOS DE REPRESENTACIÓN</v>
          </cell>
          <cell r="D37">
            <v>360000</v>
          </cell>
          <cell r="F37">
            <v>0</v>
          </cell>
          <cell r="H37">
            <v>360000</v>
          </cell>
          <cell r="J37">
            <v>360000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</row>
        <row r="38">
          <cell r="A38" t="str">
            <v>2.1.3.2</v>
          </cell>
          <cell r="B38" t="str">
            <v>Gastos de representación</v>
          </cell>
          <cell r="D38">
            <v>360000</v>
          </cell>
          <cell r="F38">
            <v>0</v>
          </cell>
          <cell r="H38">
            <v>360000</v>
          </cell>
          <cell r="J38">
            <v>360000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</row>
        <row r="39">
          <cell r="A39" t="str">
            <v>2.1.3.2.01</v>
          </cell>
          <cell r="B39" t="str">
            <v>Gastos de representación en el país</v>
          </cell>
          <cell r="D39">
            <v>360000</v>
          </cell>
          <cell r="F39">
            <v>0</v>
          </cell>
          <cell r="H39">
            <v>360000</v>
          </cell>
          <cell r="J39">
            <v>360000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</row>
        <row r="40">
          <cell r="A40" t="str">
            <v>2.1.2.1.5</v>
          </cell>
          <cell r="D40">
            <v>163897145</v>
          </cell>
          <cell r="F40">
            <v>10084961.640000001</v>
          </cell>
          <cell r="H40">
            <v>173982106.63999999</v>
          </cell>
          <cell r="J40">
            <v>107139859.41</v>
          </cell>
          <cell r="L40">
            <v>66842247.229999997</v>
          </cell>
          <cell r="N40">
            <v>66842247.229999997</v>
          </cell>
          <cell r="P40">
            <v>66842247.229999997</v>
          </cell>
          <cell r="R40">
            <v>66842247.229999997</v>
          </cell>
          <cell r="T40">
            <v>66842247.229999997</v>
          </cell>
        </row>
        <row r="41">
          <cell r="A41">
            <v>2.1</v>
          </cell>
          <cell r="B41" t="str">
            <v>REMUNERACIONES Y CONTRIBUCIONES</v>
          </cell>
          <cell r="D41">
            <v>163897145</v>
          </cell>
          <cell r="F41">
            <v>10084961.640000001</v>
          </cell>
          <cell r="H41">
            <v>173982106.63999999</v>
          </cell>
          <cell r="J41">
            <v>107139859.41</v>
          </cell>
          <cell r="L41">
            <v>66842247.229999997</v>
          </cell>
          <cell r="N41">
            <v>66842247.229999997</v>
          </cell>
          <cell r="P41">
            <v>66842247.229999997</v>
          </cell>
          <cell r="R41">
            <v>66842247.229999997</v>
          </cell>
          <cell r="T41">
            <v>66842247.229999997</v>
          </cell>
        </row>
        <row r="42">
          <cell r="A42" t="str">
            <v>2.1.5</v>
          </cell>
          <cell r="B42" t="str">
            <v>CONTRIBUCIONES A LA SEGURIDAD SOCIAL</v>
          </cell>
          <cell r="D42">
            <v>163897145</v>
          </cell>
          <cell r="F42">
            <v>10084961.640000001</v>
          </cell>
          <cell r="H42">
            <v>173982106.63999999</v>
          </cell>
          <cell r="J42">
            <v>107139859.41</v>
          </cell>
          <cell r="L42">
            <v>66842247.229999997</v>
          </cell>
          <cell r="N42">
            <v>66842247.229999997</v>
          </cell>
          <cell r="P42">
            <v>66842247.229999997</v>
          </cell>
          <cell r="R42">
            <v>66842247.229999997</v>
          </cell>
          <cell r="T42">
            <v>66842247.229999997</v>
          </cell>
        </row>
        <row r="43">
          <cell r="A43" t="str">
            <v>2.1.5.1</v>
          </cell>
          <cell r="B43" t="str">
            <v>Contribuciones al seguro de salud</v>
          </cell>
          <cell r="D43">
            <v>76202094</v>
          </cell>
          <cell r="F43">
            <v>4740879</v>
          </cell>
          <cell r="H43">
            <v>80942973</v>
          </cell>
          <cell r="J43">
            <v>49830481.119999997</v>
          </cell>
          <cell r="L43">
            <v>31112491.879999999</v>
          </cell>
          <cell r="N43">
            <v>31112491.879999999</v>
          </cell>
          <cell r="P43">
            <v>31112491.879999999</v>
          </cell>
          <cell r="R43">
            <v>31112491.879999999</v>
          </cell>
          <cell r="T43">
            <v>31112491.879999999</v>
          </cell>
        </row>
        <row r="44">
          <cell r="A44" t="str">
            <v>2.1.5.1.01</v>
          </cell>
          <cell r="B44" t="str">
            <v>Contribuciones al seguro de salud</v>
          </cell>
          <cell r="D44">
            <v>76202094</v>
          </cell>
          <cell r="F44">
            <v>4740879</v>
          </cell>
          <cell r="H44">
            <v>80942973</v>
          </cell>
          <cell r="J44">
            <v>49830481.119999997</v>
          </cell>
          <cell r="L44">
            <v>31112491.879999999</v>
          </cell>
          <cell r="N44">
            <v>31112491.879999999</v>
          </cell>
          <cell r="P44">
            <v>31112491.879999999</v>
          </cell>
          <cell r="R44">
            <v>31112491.879999999</v>
          </cell>
          <cell r="T44">
            <v>31112491.879999999</v>
          </cell>
        </row>
        <row r="45">
          <cell r="A45" t="str">
            <v>2.1.5.2</v>
          </cell>
          <cell r="B45" t="str">
            <v>Contribuciones al seguro de pensiones</v>
          </cell>
          <cell r="D45">
            <v>76595300</v>
          </cell>
          <cell r="F45">
            <v>5130766</v>
          </cell>
          <cell r="H45">
            <v>81726066</v>
          </cell>
          <cell r="J45">
            <v>50297801</v>
          </cell>
          <cell r="L45">
            <v>31428265</v>
          </cell>
          <cell r="N45">
            <v>31428265</v>
          </cell>
          <cell r="P45">
            <v>31428265</v>
          </cell>
          <cell r="R45">
            <v>31428265</v>
          </cell>
          <cell r="T45">
            <v>31428265</v>
          </cell>
        </row>
        <row r="46">
          <cell r="A46" t="str">
            <v>2.1.5.2.01</v>
          </cell>
          <cell r="B46" t="str">
            <v>Contribuciones al seguro de pensiones</v>
          </cell>
          <cell r="D46">
            <v>76595300</v>
          </cell>
          <cell r="F46">
            <v>5130766</v>
          </cell>
          <cell r="H46">
            <v>81726066</v>
          </cell>
          <cell r="J46">
            <v>50297801</v>
          </cell>
          <cell r="L46">
            <v>31428265</v>
          </cell>
          <cell r="N46">
            <v>31428265</v>
          </cell>
          <cell r="P46">
            <v>31428265</v>
          </cell>
          <cell r="R46">
            <v>31428265</v>
          </cell>
          <cell r="T46">
            <v>31428265</v>
          </cell>
        </row>
        <row r="47">
          <cell r="A47" t="str">
            <v>2.1.5.3</v>
          </cell>
          <cell r="B47" t="str">
            <v>Contribuciones al seguro de riesgo laboral</v>
          </cell>
          <cell r="D47">
            <v>11099751</v>
          </cell>
          <cell r="F47">
            <v>213316.64</v>
          </cell>
          <cell r="H47">
            <v>11313067.640000001</v>
          </cell>
          <cell r="J47">
            <v>7011577.29</v>
          </cell>
          <cell r="L47">
            <v>4301490.3499999996</v>
          </cell>
          <cell r="N47">
            <v>4301490.3499999996</v>
          </cell>
          <cell r="P47">
            <v>4301490.3499999996</v>
          </cell>
          <cell r="R47">
            <v>4301490.3499999996</v>
          </cell>
          <cell r="T47">
            <v>4301490.3499999996</v>
          </cell>
        </row>
        <row r="48">
          <cell r="A48" t="str">
            <v>2.1.5.3.01</v>
          </cell>
          <cell r="B48" t="str">
            <v>Contribuciones al seguro de riesgo laboral</v>
          </cell>
          <cell r="D48">
            <v>11099751</v>
          </cell>
          <cell r="F48">
            <v>213316.64</v>
          </cell>
          <cell r="H48">
            <v>11313067.640000001</v>
          </cell>
          <cell r="J48">
            <v>7011577.29</v>
          </cell>
          <cell r="L48">
            <v>4301490.3499999996</v>
          </cell>
          <cell r="N48">
            <v>4301490.3499999996</v>
          </cell>
          <cell r="P48">
            <v>4301490.3499999996</v>
          </cell>
          <cell r="R48">
            <v>4301490.3499999996</v>
          </cell>
          <cell r="T48">
            <v>4301490.3499999996</v>
          </cell>
        </row>
        <row r="49">
          <cell r="A49" t="str">
            <v>2.2.2.2.1</v>
          </cell>
          <cell r="D49">
            <v>179830500</v>
          </cell>
          <cell r="F49">
            <v>505051</v>
          </cell>
          <cell r="H49">
            <v>180335551</v>
          </cell>
          <cell r="J49">
            <v>116088285.15000001</v>
          </cell>
          <cell r="L49">
            <v>64247265.850000001</v>
          </cell>
          <cell r="N49">
            <v>64247265.850000001</v>
          </cell>
          <cell r="P49">
            <v>64247265.850000001</v>
          </cell>
          <cell r="R49">
            <v>62518853.469999999</v>
          </cell>
          <cell r="T49">
            <v>60458991.520000003</v>
          </cell>
        </row>
        <row r="50">
          <cell r="A50">
            <v>2.2000000000000002</v>
          </cell>
          <cell r="B50" t="str">
            <v>CONTRATACIÓN DE SERVICIOS</v>
          </cell>
          <cell r="D50">
            <v>179830500</v>
          </cell>
          <cell r="F50">
            <v>505051</v>
          </cell>
          <cell r="H50">
            <v>180335551</v>
          </cell>
          <cell r="J50">
            <v>116088285.15000001</v>
          </cell>
          <cell r="L50">
            <v>64247265.850000001</v>
          </cell>
          <cell r="N50">
            <v>64247265.850000001</v>
          </cell>
          <cell r="P50">
            <v>64247265.850000001</v>
          </cell>
          <cell r="R50">
            <v>62518853.469999999</v>
          </cell>
          <cell r="T50">
            <v>60458991.520000003</v>
          </cell>
        </row>
        <row r="51">
          <cell r="A51" t="str">
            <v>2.2.1</v>
          </cell>
          <cell r="B51" t="str">
            <v>SERVICIOS BÁSICOS</v>
          </cell>
          <cell r="D51">
            <v>179830500</v>
          </cell>
          <cell r="F51">
            <v>505051</v>
          </cell>
          <cell r="H51">
            <v>180335551</v>
          </cell>
          <cell r="J51">
            <v>116088285.15000001</v>
          </cell>
          <cell r="L51">
            <v>64247265.850000001</v>
          </cell>
          <cell r="N51">
            <v>64247265.850000001</v>
          </cell>
          <cell r="P51">
            <v>64247265.850000001</v>
          </cell>
          <cell r="R51">
            <v>62518853.469999999</v>
          </cell>
          <cell r="T51">
            <v>60458991.520000003</v>
          </cell>
        </row>
        <row r="52">
          <cell r="A52" t="str">
            <v>2.2.1.1</v>
          </cell>
          <cell r="B52" t="str">
            <v>Radiocomunicación</v>
          </cell>
          <cell r="D52">
            <v>0</v>
          </cell>
          <cell r="F52">
            <v>505051</v>
          </cell>
          <cell r="H52">
            <v>505051</v>
          </cell>
          <cell r="J52">
            <v>505051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</row>
        <row r="53">
          <cell r="A53" t="str">
            <v>2.2.1.1.01</v>
          </cell>
          <cell r="B53" t="str">
            <v>Radiocomunicación</v>
          </cell>
          <cell r="D53">
            <v>0</v>
          </cell>
          <cell r="F53">
            <v>505051</v>
          </cell>
          <cell r="H53">
            <v>505051</v>
          </cell>
          <cell r="J53">
            <v>505051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</row>
        <row r="54">
          <cell r="A54" t="str">
            <v>Ref CCP Concepto.Ref CCP Cuenta</v>
          </cell>
          <cell r="C54" t="str">
            <v>Presupuesto Inicial</v>
          </cell>
          <cell r="E54" t="str">
            <v>Modificaciones Presupestarias</v>
          </cell>
          <cell r="G54" t="str">
            <v>Presupuesto Vigente</v>
          </cell>
          <cell r="I54" t="str">
            <v>Presupuesto Disponible</v>
          </cell>
          <cell r="K54" t="str">
            <v>ETAPAS DEL GASTO</v>
          </cell>
        </row>
        <row r="55">
          <cell r="K55" t="str">
            <v>Preventivo</v>
          </cell>
          <cell r="M55" t="str">
            <v>Compromiso</v>
          </cell>
          <cell r="O55" t="str">
            <v>Devengado</v>
          </cell>
          <cell r="Q55" t="str">
            <v>Libramiento</v>
          </cell>
          <cell r="S55" t="str">
            <v>Pagado</v>
          </cell>
        </row>
        <row r="57">
          <cell r="A57" t="str">
            <v>Total General</v>
          </cell>
          <cell r="D57">
            <v>3017699205</v>
          </cell>
          <cell r="F57">
            <v>42758103.539999999</v>
          </cell>
          <cell r="H57">
            <v>3060457308.54</v>
          </cell>
          <cell r="J57">
            <v>1929753247.7</v>
          </cell>
          <cell r="L57">
            <v>1130704060.8399999</v>
          </cell>
          <cell r="N57">
            <v>1048492584.1799999</v>
          </cell>
          <cell r="P57">
            <v>963070794.98000002</v>
          </cell>
          <cell r="R57">
            <v>914418164.63999999</v>
          </cell>
          <cell r="T57">
            <v>911156961.49000001</v>
          </cell>
        </row>
        <row r="58">
          <cell r="A58" t="str">
            <v>2.2.2.2.1</v>
          </cell>
          <cell r="D58">
            <v>179830500</v>
          </cell>
          <cell r="F58">
            <v>505051</v>
          </cell>
          <cell r="H58">
            <v>180335551</v>
          </cell>
          <cell r="J58">
            <v>116088285.15000001</v>
          </cell>
          <cell r="L58">
            <v>64247265.850000001</v>
          </cell>
          <cell r="N58">
            <v>64247265.850000001</v>
          </cell>
          <cell r="P58">
            <v>64247265.850000001</v>
          </cell>
          <cell r="R58">
            <v>62518853.469999999</v>
          </cell>
          <cell r="T58">
            <v>60458991.520000003</v>
          </cell>
        </row>
        <row r="59">
          <cell r="A59">
            <v>2.2000000000000002</v>
          </cell>
          <cell r="B59" t="str">
            <v>CONTRATACIÓN DE SERVICIOS</v>
          </cell>
          <cell r="D59">
            <v>179830500</v>
          </cell>
          <cell r="F59">
            <v>505051</v>
          </cell>
          <cell r="H59">
            <v>180335551</v>
          </cell>
          <cell r="J59">
            <v>116088285.15000001</v>
          </cell>
          <cell r="L59">
            <v>64247265.850000001</v>
          </cell>
          <cell r="N59">
            <v>64247265.850000001</v>
          </cell>
          <cell r="P59">
            <v>64247265.850000001</v>
          </cell>
          <cell r="R59">
            <v>62518853.469999999</v>
          </cell>
          <cell r="T59">
            <v>60458991.520000003</v>
          </cell>
        </row>
        <row r="60">
          <cell r="A60" t="str">
            <v>2.2.1.2</v>
          </cell>
          <cell r="B60" t="str">
            <v>Servicios telefónico de larga distancia</v>
          </cell>
          <cell r="D60">
            <v>33000</v>
          </cell>
          <cell r="F60">
            <v>0</v>
          </cell>
          <cell r="H60">
            <v>33000</v>
          </cell>
          <cell r="J60">
            <v>26062.67</v>
          </cell>
          <cell r="L60">
            <v>6937.33</v>
          </cell>
          <cell r="N60">
            <v>6937.33</v>
          </cell>
          <cell r="P60">
            <v>6937.33</v>
          </cell>
          <cell r="R60">
            <v>5270.49</v>
          </cell>
          <cell r="T60">
            <v>5270.49</v>
          </cell>
        </row>
        <row r="61">
          <cell r="A61" t="str">
            <v>2.2.1.2.01</v>
          </cell>
          <cell r="B61" t="str">
            <v>Servicios telefónico de larga distancia</v>
          </cell>
          <cell r="D61">
            <v>33000</v>
          </cell>
          <cell r="F61">
            <v>0</v>
          </cell>
          <cell r="H61">
            <v>33000</v>
          </cell>
          <cell r="J61">
            <v>26062.67</v>
          </cell>
          <cell r="L61">
            <v>6937.33</v>
          </cell>
          <cell r="N61">
            <v>6937.33</v>
          </cell>
          <cell r="P61">
            <v>6937.33</v>
          </cell>
          <cell r="R61">
            <v>5270.49</v>
          </cell>
          <cell r="T61">
            <v>5270.49</v>
          </cell>
        </row>
        <row r="62">
          <cell r="A62" t="str">
            <v>2.2.1.3</v>
          </cell>
          <cell r="B62" t="str">
            <v>Teléfono local</v>
          </cell>
          <cell r="D62">
            <v>18000000</v>
          </cell>
          <cell r="F62">
            <v>0</v>
          </cell>
          <cell r="H62">
            <v>18000000</v>
          </cell>
          <cell r="J62">
            <v>12642851.210000001</v>
          </cell>
          <cell r="L62">
            <v>5357148.79</v>
          </cell>
          <cell r="N62">
            <v>5357148.79</v>
          </cell>
          <cell r="P62">
            <v>5357148.79</v>
          </cell>
          <cell r="R62">
            <v>4729924.75</v>
          </cell>
          <cell r="T62">
            <v>4729924.75</v>
          </cell>
        </row>
        <row r="63">
          <cell r="A63" t="str">
            <v>2.2.1.3.01</v>
          </cell>
          <cell r="B63" t="str">
            <v>Teléfono local</v>
          </cell>
          <cell r="D63">
            <v>18000000</v>
          </cell>
          <cell r="F63">
            <v>0</v>
          </cell>
          <cell r="H63">
            <v>18000000</v>
          </cell>
          <cell r="J63">
            <v>12642851.210000001</v>
          </cell>
          <cell r="L63">
            <v>5357148.79</v>
          </cell>
          <cell r="N63">
            <v>5357148.79</v>
          </cell>
          <cell r="P63">
            <v>5357148.79</v>
          </cell>
          <cell r="R63">
            <v>4729924.75</v>
          </cell>
          <cell r="T63">
            <v>4729924.75</v>
          </cell>
        </row>
        <row r="64">
          <cell r="A64" t="str">
            <v>2.2.1.5</v>
          </cell>
          <cell r="B64" t="str">
            <v>Servicio de internet y televisión por cable</v>
          </cell>
          <cell r="D64">
            <v>21900000</v>
          </cell>
          <cell r="F64">
            <v>0</v>
          </cell>
          <cell r="H64">
            <v>21900000</v>
          </cell>
          <cell r="J64">
            <v>14356457.060000001</v>
          </cell>
          <cell r="L64">
            <v>7543542.9400000004</v>
          </cell>
          <cell r="N64">
            <v>7543542.9400000004</v>
          </cell>
          <cell r="P64">
            <v>7543542.9400000004</v>
          </cell>
          <cell r="R64">
            <v>6526946.2400000002</v>
          </cell>
          <cell r="T64">
            <v>6526946.2400000002</v>
          </cell>
        </row>
        <row r="65">
          <cell r="A65" t="str">
            <v>2.2.1.5.01</v>
          </cell>
          <cell r="B65" t="str">
            <v>Servicio de internet y televisión por cable</v>
          </cell>
          <cell r="D65">
            <v>21900000</v>
          </cell>
          <cell r="F65">
            <v>0</v>
          </cell>
          <cell r="H65">
            <v>21900000</v>
          </cell>
          <cell r="J65">
            <v>14356457.060000001</v>
          </cell>
          <cell r="L65">
            <v>7543542.9400000004</v>
          </cell>
          <cell r="N65">
            <v>7543542.9400000004</v>
          </cell>
          <cell r="P65">
            <v>7543542.9400000004</v>
          </cell>
          <cell r="R65">
            <v>6526946.2400000002</v>
          </cell>
          <cell r="T65">
            <v>6526946.2400000002</v>
          </cell>
        </row>
        <row r="66">
          <cell r="A66" t="str">
            <v>2.2.1.6</v>
          </cell>
          <cell r="B66" t="str">
            <v>Electricidad</v>
          </cell>
          <cell r="D66">
            <v>133400000</v>
          </cell>
          <cell r="F66">
            <v>0</v>
          </cell>
          <cell r="H66">
            <v>133400000</v>
          </cell>
          <cell r="J66">
            <v>84341850.810000002</v>
          </cell>
          <cell r="L66">
            <v>49058149.189999998</v>
          </cell>
          <cell r="N66">
            <v>49058149.189999998</v>
          </cell>
          <cell r="P66">
            <v>49058149.189999998</v>
          </cell>
          <cell r="R66">
            <v>49058149.189999998</v>
          </cell>
          <cell r="T66">
            <v>47044427.240000002</v>
          </cell>
        </row>
        <row r="67">
          <cell r="A67" t="str">
            <v>2.2.1.6.01</v>
          </cell>
          <cell r="B67" t="str">
            <v>Energía eléctrica</v>
          </cell>
          <cell r="D67">
            <v>133400000</v>
          </cell>
          <cell r="F67">
            <v>0</v>
          </cell>
          <cell r="H67">
            <v>133400000</v>
          </cell>
          <cell r="J67">
            <v>84341850.810000002</v>
          </cell>
          <cell r="L67">
            <v>49058149.189999998</v>
          </cell>
          <cell r="N67">
            <v>49058149.189999998</v>
          </cell>
          <cell r="P67">
            <v>49058149.189999998</v>
          </cell>
          <cell r="R67">
            <v>49058149.189999998</v>
          </cell>
          <cell r="T67">
            <v>47044427.240000002</v>
          </cell>
        </row>
        <row r="68">
          <cell r="A68" t="str">
            <v>2.2.1.7</v>
          </cell>
          <cell r="B68" t="str">
            <v>Agua</v>
          </cell>
          <cell r="D68">
            <v>3675000</v>
          </cell>
          <cell r="F68">
            <v>0</v>
          </cell>
          <cell r="H68">
            <v>3675000</v>
          </cell>
          <cell r="J68">
            <v>2318948.4</v>
          </cell>
          <cell r="L68">
            <v>1356051.6</v>
          </cell>
          <cell r="N68">
            <v>1356051.6</v>
          </cell>
          <cell r="P68">
            <v>1356051.6</v>
          </cell>
          <cell r="R68">
            <v>1273126.8</v>
          </cell>
          <cell r="T68">
            <v>1273126.8</v>
          </cell>
        </row>
        <row r="69">
          <cell r="A69" t="str">
            <v>2.2.1.7.01</v>
          </cell>
          <cell r="B69" t="str">
            <v>Agua</v>
          </cell>
          <cell r="D69">
            <v>3675000</v>
          </cell>
          <cell r="F69">
            <v>0</v>
          </cell>
          <cell r="H69">
            <v>3675000</v>
          </cell>
          <cell r="J69">
            <v>2318948.4</v>
          </cell>
          <cell r="L69">
            <v>1356051.6</v>
          </cell>
          <cell r="N69">
            <v>1356051.6</v>
          </cell>
          <cell r="P69">
            <v>1356051.6</v>
          </cell>
          <cell r="R69">
            <v>1273126.8</v>
          </cell>
          <cell r="T69">
            <v>1273126.8</v>
          </cell>
        </row>
        <row r="70">
          <cell r="A70" t="str">
            <v>2.2.1.8</v>
          </cell>
          <cell r="B70" t="str">
            <v>Recolección de residuos</v>
          </cell>
          <cell r="D70">
            <v>2822500</v>
          </cell>
          <cell r="F70">
            <v>0</v>
          </cell>
          <cell r="H70">
            <v>2822500</v>
          </cell>
          <cell r="J70">
            <v>1897064</v>
          </cell>
          <cell r="L70">
            <v>925436</v>
          </cell>
          <cell r="N70">
            <v>925436</v>
          </cell>
          <cell r="P70">
            <v>925436</v>
          </cell>
          <cell r="R70">
            <v>925436</v>
          </cell>
          <cell r="T70">
            <v>879296</v>
          </cell>
        </row>
        <row r="71">
          <cell r="A71" t="str">
            <v>2.2.1.8.01</v>
          </cell>
          <cell r="B71" t="str">
            <v>Recolección de residuos</v>
          </cell>
          <cell r="D71">
            <v>2822500</v>
          </cell>
          <cell r="F71">
            <v>0</v>
          </cell>
          <cell r="H71">
            <v>2822500</v>
          </cell>
          <cell r="J71">
            <v>1897064</v>
          </cell>
          <cell r="L71">
            <v>925436</v>
          </cell>
          <cell r="N71">
            <v>925436</v>
          </cell>
          <cell r="P71">
            <v>925436</v>
          </cell>
          <cell r="R71">
            <v>925436</v>
          </cell>
          <cell r="T71">
            <v>879296</v>
          </cell>
        </row>
        <row r="72">
          <cell r="A72" t="str">
            <v>2.2.2.2.2</v>
          </cell>
          <cell r="D72">
            <v>13594000</v>
          </cell>
          <cell r="F72">
            <v>6404614</v>
          </cell>
          <cell r="H72">
            <v>19998614</v>
          </cell>
          <cell r="J72">
            <v>12693019.939999999</v>
          </cell>
          <cell r="L72">
            <v>7305594.0599999996</v>
          </cell>
          <cell r="N72">
            <v>3614577.26</v>
          </cell>
          <cell r="P72">
            <v>310835.28999999998</v>
          </cell>
          <cell r="R72">
            <v>131475.29</v>
          </cell>
          <cell r="T72">
            <v>131475.29</v>
          </cell>
        </row>
        <row r="73">
          <cell r="A73">
            <v>2.2000000000000002</v>
          </cell>
          <cell r="B73" t="str">
            <v>CONTRATACIÓN DE SERVICIOS</v>
          </cell>
          <cell r="D73">
            <v>13594000</v>
          </cell>
          <cell r="F73">
            <v>6404614</v>
          </cell>
          <cell r="H73">
            <v>19998614</v>
          </cell>
          <cell r="J73">
            <v>12693019.939999999</v>
          </cell>
          <cell r="L73">
            <v>7305594.0599999996</v>
          </cell>
          <cell r="N73">
            <v>3614577.26</v>
          </cell>
          <cell r="P73">
            <v>310835.28999999998</v>
          </cell>
          <cell r="R73">
            <v>131475.29</v>
          </cell>
          <cell r="T73">
            <v>131475.29</v>
          </cell>
        </row>
        <row r="74">
          <cell r="A74" t="str">
            <v>2.2.2</v>
          </cell>
          <cell r="B74" t="str">
            <v>PUBLICIDAD, IMPRESIÓN Y ENCUADERNACIÓN</v>
          </cell>
          <cell r="D74">
            <v>13594000</v>
          </cell>
          <cell r="F74">
            <v>6404614</v>
          </cell>
          <cell r="H74">
            <v>19998614</v>
          </cell>
          <cell r="J74">
            <v>12693019.939999999</v>
          </cell>
          <cell r="L74">
            <v>7305594.0599999996</v>
          </cell>
          <cell r="N74">
            <v>3614577.26</v>
          </cell>
          <cell r="P74">
            <v>310835.28999999998</v>
          </cell>
          <cell r="R74">
            <v>131475.29</v>
          </cell>
          <cell r="T74">
            <v>131475.29</v>
          </cell>
        </row>
        <row r="75">
          <cell r="A75" t="str">
            <v>2.2.2.1</v>
          </cell>
          <cell r="B75" t="str">
            <v>Publicidad y propaganda</v>
          </cell>
          <cell r="D75">
            <v>2024000</v>
          </cell>
          <cell r="F75">
            <v>1661872</v>
          </cell>
          <cell r="H75">
            <v>3685872</v>
          </cell>
          <cell r="J75">
            <v>3304059.71</v>
          </cell>
          <cell r="L75">
            <v>381812.29</v>
          </cell>
          <cell r="N75">
            <v>153576.69</v>
          </cell>
          <cell r="P75">
            <v>121114.89</v>
          </cell>
          <cell r="R75">
            <v>121114.89</v>
          </cell>
          <cell r="T75">
            <v>121114.89</v>
          </cell>
        </row>
        <row r="76">
          <cell r="A76" t="str">
            <v>2.2.2.1.01</v>
          </cell>
          <cell r="B76" t="str">
            <v>Publicidad y propaganda</v>
          </cell>
          <cell r="D76">
            <v>2024000</v>
          </cell>
          <cell r="F76">
            <v>1661872</v>
          </cell>
          <cell r="H76">
            <v>3685872</v>
          </cell>
          <cell r="J76">
            <v>3304059.71</v>
          </cell>
          <cell r="L76">
            <v>381812.29</v>
          </cell>
          <cell r="N76">
            <v>153576.69</v>
          </cell>
          <cell r="P76">
            <v>121114.89</v>
          </cell>
          <cell r="R76">
            <v>121114.89</v>
          </cell>
          <cell r="T76">
            <v>121114.89</v>
          </cell>
        </row>
        <row r="77">
          <cell r="A77" t="str">
            <v>2.2.2.2</v>
          </cell>
          <cell r="B77" t="str">
            <v>Impresión, encuadernación y rotulación</v>
          </cell>
          <cell r="D77">
            <v>11570000</v>
          </cell>
          <cell r="F77">
            <v>4742742</v>
          </cell>
          <cell r="H77">
            <v>16312742</v>
          </cell>
          <cell r="J77">
            <v>9388960.2300000004</v>
          </cell>
          <cell r="L77">
            <v>6923781.7699999996</v>
          </cell>
          <cell r="N77">
            <v>3461000.57</v>
          </cell>
          <cell r="P77">
            <v>189720.4</v>
          </cell>
          <cell r="R77">
            <v>10360.4</v>
          </cell>
          <cell r="T77">
            <v>10360.4</v>
          </cell>
        </row>
        <row r="78">
          <cell r="A78" t="str">
            <v>2.2.2.2.01</v>
          </cell>
          <cell r="B78" t="str">
            <v>Impresión, encuadernación y rotulación</v>
          </cell>
          <cell r="D78">
            <v>11570000</v>
          </cell>
          <cell r="F78">
            <v>4742742</v>
          </cell>
          <cell r="H78">
            <v>16312742</v>
          </cell>
          <cell r="J78">
            <v>9388960.2300000004</v>
          </cell>
          <cell r="L78">
            <v>6923781.7699999996</v>
          </cell>
          <cell r="N78">
            <v>3461000.57</v>
          </cell>
          <cell r="P78">
            <v>189720.4</v>
          </cell>
          <cell r="R78">
            <v>10360.4</v>
          </cell>
          <cell r="T78">
            <v>10360.4</v>
          </cell>
        </row>
        <row r="79">
          <cell r="A79" t="str">
            <v>2.2.2.2.3</v>
          </cell>
          <cell r="D79">
            <v>4650000</v>
          </cell>
          <cell r="F79">
            <v>4782000</v>
          </cell>
          <cell r="H79">
            <v>9432000</v>
          </cell>
          <cell r="J79">
            <v>4148600</v>
          </cell>
          <cell r="L79">
            <v>5283400</v>
          </cell>
          <cell r="N79">
            <v>501400</v>
          </cell>
          <cell r="P79">
            <v>404950</v>
          </cell>
          <cell r="R79">
            <v>383150</v>
          </cell>
          <cell r="T79">
            <v>272950</v>
          </cell>
        </row>
        <row r="80">
          <cell r="A80">
            <v>2.2000000000000002</v>
          </cell>
          <cell r="B80" t="str">
            <v>CONTRATACIÓN DE SERVICIOS</v>
          </cell>
          <cell r="D80">
            <v>4650000</v>
          </cell>
          <cell r="F80">
            <v>4782000</v>
          </cell>
          <cell r="H80">
            <v>9432000</v>
          </cell>
          <cell r="J80">
            <v>4148600</v>
          </cell>
          <cell r="L80">
            <v>5283400</v>
          </cell>
          <cell r="N80">
            <v>501400</v>
          </cell>
          <cell r="P80">
            <v>404950</v>
          </cell>
          <cell r="R80">
            <v>383150</v>
          </cell>
          <cell r="T80">
            <v>272950</v>
          </cell>
        </row>
        <row r="81">
          <cell r="A81" t="str">
            <v>2.2.3</v>
          </cell>
          <cell r="B81" t="str">
            <v>VIÁTICOS</v>
          </cell>
          <cell r="D81">
            <v>4650000</v>
          </cell>
          <cell r="F81">
            <v>4782000</v>
          </cell>
          <cell r="H81">
            <v>9432000</v>
          </cell>
          <cell r="J81">
            <v>4148600</v>
          </cell>
          <cell r="L81">
            <v>5283400</v>
          </cell>
          <cell r="N81">
            <v>501400</v>
          </cell>
          <cell r="P81">
            <v>404950</v>
          </cell>
          <cell r="R81">
            <v>383150</v>
          </cell>
          <cell r="T81">
            <v>272950</v>
          </cell>
        </row>
        <row r="82">
          <cell r="A82" t="str">
            <v>2.2.3.1</v>
          </cell>
          <cell r="B82" t="str">
            <v>Viáticos dentro del país</v>
          </cell>
          <cell r="D82">
            <v>3400000</v>
          </cell>
          <cell r="F82">
            <v>0</v>
          </cell>
          <cell r="H82">
            <v>3400000</v>
          </cell>
          <cell r="J82">
            <v>2898600</v>
          </cell>
          <cell r="L82">
            <v>501400</v>
          </cell>
          <cell r="N82">
            <v>501400</v>
          </cell>
          <cell r="P82">
            <v>404950</v>
          </cell>
          <cell r="R82">
            <v>383150</v>
          </cell>
          <cell r="T82">
            <v>272950</v>
          </cell>
        </row>
        <row r="83">
          <cell r="A83" t="str">
            <v>2.2.3.1.01</v>
          </cell>
          <cell r="B83" t="str">
            <v>Viáticos dentro del país</v>
          </cell>
          <cell r="D83">
            <v>3400000</v>
          </cell>
          <cell r="F83">
            <v>0</v>
          </cell>
          <cell r="H83">
            <v>3400000</v>
          </cell>
          <cell r="J83">
            <v>2898600</v>
          </cell>
          <cell r="L83">
            <v>501400</v>
          </cell>
          <cell r="N83">
            <v>501400</v>
          </cell>
          <cell r="P83">
            <v>404950</v>
          </cell>
          <cell r="R83">
            <v>383150</v>
          </cell>
          <cell r="T83">
            <v>272950</v>
          </cell>
        </row>
        <row r="84">
          <cell r="A84" t="str">
            <v>2.2.3.2</v>
          </cell>
          <cell r="B84" t="str">
            <v>Viáticos fuera del país</v>
          </cell>
          <cell r="D84">
            <v>1250000</v>
          </cell>
          <cell r="F84">
            <v>0</v>
          </cell>
          <cell r="H84">
            <v>1250000</v>
          </cell>
          <cell r="J84">
            <v>1250000</v>
          </cell>
          <cell r="L84">
            <v>0</v>
          </cell>
          <cell r="N84">
            <v>0</v>
          </cell>
          <cell r="P84">
            <v>0</v>
          </cell>
          <cell r="R84">
            <v>0</v>
          </cell>
          <cell r="T84">
            <v>0</v>
          </cell>
        </row>
        <row r="85">
          <cell r="A85" t="str">
            <v>2.2.3.2.01</v>
          </cell>
          <cell r="B85" t="str">
            <v>Viaticos fuera del país</v>
          </cell>
          <cell r="D85">
            <v>1250000</v>
          </cell>
          <cell r="F85">
            <v>0</v>
          </cell>
          <cell r="H85">
            <v>1250000</v>
          </cell>
          <cell r="J85">
            <v>1250000</v>
          </cell>
          <cell r="L85">
            <v>0</v>
          </cell>
          <cell r="N85">
            <v>0</v>
          </cell>
          <cell r="P85">
            <v>0</v>
          </cell>
          <cell r="R85">
            <v>0</v>
          </cell>
          <cell r="T85">
            <v>0</v>
          </cell>
        </row>
        <row r="86">
          <cell r="A86" t="str">
            <v>2.2.3.3</v>
          </cell>
          <cell r="B86" t="str">
            <v>Otros viáticos</v>
          </cell>
          <cell r="D86">
            <v>0</v>
          </cell>
          <cell r="F86">
            <v>4782000</v>
          </cell>
          <cell r="H86">
            <v>4782000</v>
          </cell>
          <cell r="J86">
            <v>0</v>
          </cell>
          <cell r="L86">
            <v>4782000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</row>
        <row r="87">
          <cell r="A87" t="str">
            <v>2.2.3.3.01</v>
          </cell>
          <cell r="B87" t="str">
            <v>Otros viáticos</v>
          </cell>
          <cell r="D87">
            <v>0</v>
          </cell>
          <cell r="F87">
            <v>4782000</v>
          </cell>
          <cell r="H87">
            <v>4782000</v>
          </cell>
          <cell r="J87">
            <v>0</v>
          </cell>
          <cell r="L87">
            <v>4782000</v>
          </cell>
          <cell r="N87">
            <v>0</v>
          </cell>
          <cell r="P87">
            <v>0</v>
          </cell>
          <cell r="R87">
            <v>0</v>
          </cell>
          <cell r="T87">
            <v>0</v>
          </cell>
        </row>
        <row r="88">
          <cell r="A88" t="str">
            <v>2.2.2.2.4</v>
          </cell>
          <cell r="D88">
            <v>8570000</v>
          </cell>
          <cell r="F88">
            <v>-4605137.62</v>
          </cell>
          <cell r="H88">
            <v>3964862.38</v>
          </cell>
          <cell r="J88">
            <v>2464862.38</v>
          </cell>
          <cell r="L88">
            <v>1500000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</row>
        <row r="89">
          <cell r="A89">
            <v>2.2000000000000002</v>
          </cell>
          <cell r="B89" t="str">
            <v>CONTRATACIÓN DE SERVICIOS</v>
          </cell>
          <cell r="D89">
            <v>8570000</v>
          </cell>
          <cell r="F89">
            <v>-4605137.62</v>
          </cell>
          <cell r="H89">
            <v>3964862.38</v>
          </cell>
          <cell r="J89">
            <v>2464862.38</v>
          </cell>
          <cell r="L89">
            <v>1500000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</row>
        <row r="90">
          <cell r="A90" t="str">
            <v>2.2.4</v>
          </cell>
          <cell r="B90" t="str">
            <v>TRANSPORTE Y ALMACENAJE</v>
          </cell>
          <cell r="D90">
            <v>8570000</v>
          </cell>
          <cell r="F90">
            <v>-4605137.62</v>
          </cell>
          <cell r="H90">
            <v>3964862.38</v>
          </cell>
          <cell r="J90">
            <v>2464862.38</v>
          </cell>
          <cell r="L90">
            <v>1500000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</row>
        <row r="91">
          <cell r="A91" t="str">
            <v>2.2.4.1</v>
          </cell>
          <cell r="B91" t="str">
            <v>Pasajes y gastos de transporte</v>
          </cell>
          <cell r="D91">
            <v>8350000</v>
          </cell>
          <cell r="F91">
            <v>-4605137.62</v>
          </cell>
          <cell r="H91">
            <v>3744862.38</v>
          </cell>
          <cell r="J91">
            <v>2244862.38</v>
          </cell>
          <cell r="L91">
            <v>1500000</v>
          </cell>
          <cell r="N91">
            <v>0</v>
          </cell>
          <cell r="P91">
            <v>0</v>
          </cell>
          <cell r="R91">
            <v>0</v>
          </cell>
          <cell r="T91">
            <v>0</v>
          </cell>
        </row>
        <row r="92">
          <cell r="A92" t="str">
            <v>2.2.4.1.01</v>
          </cell>
          <cell r="B92" t="str">
            <v>Pasajes y gastos de transporte</v>
          </cell>
          <cell r="D92">
            <v>8350000</v>
          </cell>
          <cell r="F92">
            <v>-4605137.62</v>
          </cell>
          <cell r="H92">
            <v>3744862.38</v>
          </cell>
          <cell r="J92">
            <v>2244862.38</v>
          </cell>
          <cell r="L92">
            <v>1500000</v>
          </cell>
          <cell r="N92">
            <v>0</v>
          </cell>
          <cell r="P92">
            <v>0</v>
          </cell>
          <cell r="R92">
            <v>0</v>
          </cell>
          <cell r="T92">
            <v>0</v>
          </cell>
        </row>
        <row r="93">
          <cell r="A93" t="str">
            <v>2.2.4.2</v>
          </cell>
          <cell r="B93" t="str">
            <v>Fletes</v>
          </cell>
          <cell r="D93">
            <v>120000</v>
          </cell>
          <cell r="F93">
            <v>0</v>
          </cell>
          <cell r="H93">
            <v>120000</v>
          </cell>
          <cell r="J93">
            <v>120000</v>
          </cell>
          <cell r="L93">
            <v>0</v>
          </cell>
          <cell r="N93">
            <v>0</v>
          </cell>
          <cell r="P93">
            <v>0</v>
          </cell>
          <cell r="R93">
            <v>0</v>
          </cell>
          <cell r="T93">
            <v>0</v>
          </cell>
        </row>
        <row r="94">
          <cell r="A94" t="str">
            <v>2.2.4.2.01</v>
          </cell>
          <cell r="B94" t="str">
            <v>Fletes</v>
          </cell>
          <cell r="D94">
            <v>120000</v>
          </cell>
          <cell r="F94">
            <v>0</v>
          </cell>
          <cell r="H94">
            <v>120000</v>
          </cell>
          <cell r="J94">
            <v>120000</v>
          </cell>
          <cell r="L94">
            <v>0</v>
          </cell>
          <cell r="N94">
            <v>0</v>
          </cell>
          <cell r="P94">
            <v>0</v>
          </cell>
          <cell r="R94">
            <v>0</v>
          </cell>
          <cell r="T94">
            <v>0</v>
          </cell>
        </row>
        <row r="95">
          <cell r="A95" t="str">
            <v>2.2.4.4</v>
          </cell>
          <cell r="B95" t="str">
            <v>Peaje</v>
          </cell>
          <cell r="D95">
            <v>100000</v>
          </cell>
          <cell r="F95">
            <v>0</v>
          </cell>
          <cell r="H95">
            <v>100000</v>
          </cell>
          <cell r="J95">
            <v>100000</v>
          </cell>
          <cell r="L95">
            <v>0</v>
          </cell>
          <cell r="N95">
            <v>0</v>
          </cell>
          <cell r="P95">
            <v>0</v>
          </cell>
          <cell r="R95">
            <v>0</v>
          </cell>
          <cell r="T95">
            <v>0</v>
          </cell>
        </row>
        <row r="96">
          <cell r="A96" t="str">
            <v>2.2.4.4.01</v>
          </cell>
          <cell r="B96" t="str">
            <v>Peaje</v>
          </cell>
          <cell r="D96">
            <v>100000</v>
          </cell>
          <cell r="F96">
            <v>0</v>
          </cell>
          <cell r="H96">
            <v>100000</v>
          </cell>
          <cell r="J96">
            <v>100000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</row>
        <row r="97">
          <cell r="A97" t="str">
            <v>2.2.2.2.5</v>
          </cell>
          <cell r="D97">
            <v>35203996</v>
          </cell>
          <cell r="F97">
            <v>23685833</v>
          </cell>
          <cell r="H97">
            <v>58889829</v>
          </cell>
          <cell r="J97">
            <v>31595189.219999999</v>
          </cell>
          <cell r="L97">
            <v>27294639.780000001</v>
          </cell>
          <cell r="N97">
            <v>13646255.779999999</v>
          </cell>
          <cell r="P97">
            <v>2623321.2799999998</v>
          </cell>
          <cell r="R97">
            <v>1620774.4</v>
          </cell>
          <cell r="T97">
            <v>1620774.4</v>
          </cell>
        </row>
        <row r="98">
          <cell r="A98">
            <v>2.2000000000000002</v>
          </cell>
          <cell r="B98" t="str">
            <v>CONTRATACIÓN DE SERVICIOS</v>
          </cell>
          <cell r="D98">
            <v>35203996</v>
          </cell>
          <cell r="F98">
            <v>23685833</v>
          </cell>
          <cell r="H98">
            <v>58889829</v>
          </cell>
          <cell r="J98">
            <v>31595189.219999999</v>
          </cell>
          <cell r="L98">
            <v>27294639.780000001</v>
          </cell>
          <cell r="N98">
            <v>13646255.779999999</v>
          </cell>
          <cell r="P98">
            <v>2623321.2799999998</v>
          </cell>
          <cell r="R98">
            <v>1620774.4</v>
          </cell>
          <cell r="T98">
            <v>1620774.4</v>
          </cell>
        </row>
        <row r="99">
          <cell r="A99" t="str">
            <v>2.2.5</v>
          </cell>
          <cell r="B99" t="str">
            <v>ALQUILERES Y RENTAS</v>
          </cell>
          <cell r="D99">
            <v>35203996</v>
          </cell>
          <cell r="F99">
            <v>23685833</v>
          </cell>
          <cell r="H99">
            <v>58889829</v>
          </cell>
          <cell r="J99">
            <v>31595189.219999999</v>
          </cell>
          <cell r="L99">
            <v>27294639.780000001</v>
          </cell>
          <cell r="N99">
            <v>13646255.779999999</v>
          </cell>
          <cell r="P99">
            <v>2623321.2799999998</v>
          </cell>
          <cell r="R99">
            <v>1620774.4</v>
          </cell>
          <cell r="T99">
            <v>1620774.4</v>
          </cell>
        </row>
        <row r="100">
          <cell r="A100" t="str">
            <v>2.2.5.1</v>
          </cell>
          <cell r="B100" t="str">
            <v>Alquileres y rentas de edificaciones y locales</v>
          </cell>
          <cell r="D100">
            <v>5350000</v>
          </cell>
          <cell r="F100">
            <v>1330332.05</v>
          </cell>
          <cell r="H100">
            <v>6680332.0499999998</v>
          </cell>
          <cell r="J100">
            <v>5679760</v>
          </cell>
          <cell r="L100">
            <v>1000572.05</v>
          </cell>
          <cell r="N100">
            <v>389452.05</v>
          </cell>
          <cell r="P100">
            <v>380328.4</v>
          </cell>
          <cell r="R100">
            <v>371958.4</v>
          </cell>
          <cell r="T100">
            <v>371958.4</v>
          </cell>
        </row>
        <row r="101">
          <cell r="A101" t="str">
            <v>2.2.5.1.01</v>
          </cell>
          <cell r="B101" t="str">
            <v>Alquileres y rentas de edificaciones y locales</v>
          </cell>
          <cell r="D101">
            <v>5350000</v>
          </cell>
          <cell r="F101">
            <v>1330332.05</v>
          </cell>
          <cell r="H101">
            <v>6680332.0499999998</v>
          </cell>
          <cell r="J101">
            <v>5679760</v>
          </cell>
          <cell r="L101">
            <v>1000572.05</v>
          </cell>
          <cell r="N101">
            <v>389452.05</v>
          </cell>
          <cell r="P101">
            <v>380328.4</v>
          </cell>
          <cell r="R101">
            <v>371958.4</v>
          </cell>
          <cell r="T101">
            <v>371958.4</v>
          </cell>
        </row>
        <row r="102">
          <cell r="A102" t="str">
            <v>2.2.5.2</v>
          </cell>
          <cell r="B102" t="str">
            <v>Alquileres de máquinas y equipos de producción</v>
          </cell>
          <cell r="D102">
            <v>0</v>
          </cell>
          <cell r="F102">
            <v>3613727</v>
          </cell>
          <cell r="H102">
            <v>3613727</v>
          </cell>
          <cell r="J102">
            <v>1320000.25</v>
          </cell>
          <cell r="L102">
            <v>2293726.75</v>
          </cell>
          <cell r="N102">
            <v>2263726.75</v>
          </cell>
          <cell r="P102">
            <v>0</v>
          </cell>
          <cell r="R102">
            <v>0</v>
          </cell>
          <cell r="T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D103">
            <v>0</v>
          </cell>
          <cell r="F103">
            <v>3613727</v>
          </cell>
          <cell r="H103">
            <v>3613727</v>
          </cell>
          <cell r="J103">
            <v>1320000.25</v>
          </cell>
          <cell r="L103">
            <v>2293726.75</v>
          </cell>
          <cell r="N103">
            <v>2263726.75</v>
          </cell>
          <cell r="P103">
            <v>0</v>
          </cell>
          <cell r="R103">
            <v>0</v>
          </cell>
          <cell r="T103">
            <v>0</v>
          </cell>
        </row>
        <row r="104">
          <cell r="A104" t="str">
            <v>2.2.5.3</v>
          </cell>
          <cell r="B104" t="str">
            <v>Alquileres de  equipos</v>
          </cell>
          <cell r="D104">
            <v>3093996</v>
          </cell>
          <cell r="F104">
            <v>270845.40000000002</v>
          </cell>
          <cell r="H104">
            <v>3364841.4</v>
          </cell>
          <cell r="J104">
            <v>2110230</v>
          </cell>
          <cell r="L104">
            <v>1254611.3999999999</v>
          </cell>
          <cell r="N104">
            <v>1163161.3999999999</v>
          </cell>
          <cell r="P104">
            <v>685226</v>
          </cell>
          <cell r="R104">
            <v>685226</v>
          </cell>
          <cell r="T104">
            <v>685226</v>
          </cell>
        </row>
        <row r="105">
          <cell r="A105" t="str">
            <v>2.2.5.3.02</v>
          </cell>
          <cell r="B105" t="str">
            <v>Alquiler de equipo de tecnología y almacenamiento de datos</v>
          </cell>
          <cell r="D105">
            <v>210000</v>
          </cell>
          <cell r="F105">
            <v>0</v>
          </cell>
          <cell r="H105">
            <v>210000</v>
          </cell>
          <cell r="J105">
            <v>54594</v>
          </cell>
          <cell r="L105">
            <v>155406</v>
          </cell>
          <cell r="N105">
            <v>63956</v>
          </cell>
          <cell r="P105">
            <v>63956</v>
          </cell>
          <cell r="R105">
            <v>63956</v>
          </cell>
          <cell r="T105">
            <v>63956</v>
          </cell>
        </row>
        <row r="106">
          <cell r="A106" t="str">
            <v>Ref CCP Concepto.Ref CCP Cuenta</v>
          </cell>
          <cell r="C106" t="str">
            <v>Presupuesto Inicial</v>
          </cell>
          <cell r="E106" t="str">
            <v>Modificaciones Presupestarias</v>
          </cell>
          <cell r="G106" t="str">
            <v>Presupuesto Vigente</v>
          </cell>
          <cell r="I106" t="str">
            <v>Presupuesto Disponible</v>
          </cell>
          <cell r="K106" t="str">
            <v>ETAPAS DEL GASTO</v>
          </cell>
        </row>
        <row r="107">
          <cell r="K107" t="str">
            <v>Preventivo</v>
          </cell>
          <cell r="M107" t="str">
            <v>Compromiso</v>
          </cell>
          <cell r="O107" t="str">
            <v>Devengado</v>
          </cell>
          <cell r="Q107" t="str">
            <v>Libramiento</v>
          </cell>
          <cell r="S107" t="str">
            <v>Pagado</v>
          </cell>
        </row>
        <row r="109">
          <cell r="A109" t="str">
            <v>Total General</v>
          </cell>
          <cell r="D109">
            <v>3017699205</v>
          </cell>
          <cell r="F109">
            <v>42758103.539999999</v>
          </cell>
          <cell r="H109">
            <v>3060457308.54</v>
          </cell>
          <cell r="J109">
            <v>1929753247.7</v>
          </cell>
          <cell r="L109">
            <v>1130704060.8399999</v>
          </cell>
          <cell r="N109">
            <v>1048492584.1799999</v>
          </cell>
          <cell r="P109">
            <v>963070794.98000002</v>
          </cell>
          <cell r="R109">
            <v>914418164.63999999</v>
          </cell>
          <cell r="T109">
            <v>911156961.49000001</v>
          </cell>
        </row>
        <row r="110">
          <cell r="A110" t="str">
            <v>2.2.2.2.5</v>
          </cell>
          <cell r="D110">
            <v>35203996</v>
          </cell>
          <cell r="F110">
            <v>23685833</v>
          </cell>
          <cell r="H110">
            <v>58889829</v>
          </cell>
          <cell r="J110">
            <v>31595189.219999999</v>
          </cell>
          <cell r="L110">
            <v>27294639.780000001</v>
          </cell>
          <cell r="N110">
            <v>13646255.779999999</v>
          </cell>
          <cell r="P110">
            <v>2623321.2799999998</v>
          </cell>
          <cell r="R110">
            <v>1620774.4</v>
          </cell>
          <cell r="T110">
            <v>1620774.4</v>
          </cell>
        </row>
        <row r="111">
          <cell r="A111">
            <v>2.2000000000000002</v>
          </cell>
          <cell r="B111" t="str">
            <v>CONTRATACIÓN DE SERVICIOS</v>
          </cell>
          <cell r="D111">
            <v>35203996</v>
          </cell>
          <cell r="F111">
            <v>23685833</v>
          </cell>
          <cell r="H111">
            <v>58889829</v>
          </cell>
          <cell r="J111">
            <v>31595189.219999999</v>
          </cell>
          <cell r="L111">
            <v>27294639.780000001</v>
          </cell>
          <cell r="N111">
            <v>13646255.779999999</v>
          </cell>
          <cell r="P111">
            <v>2623321.2799999998</v>
          </cell>
          <cell r="R111">
            <v>1620774.4</v>
          </cell>
          <cell r="T111">
            <v>1620774.4</v>
          </cell>
        </row>
        <row r="112">
          <cell r="A112" t="str">
            <v>2.2.5.3</v>
          </cell>
          <cell r="B112" t="str">
            <v>Alquileres de  equipos</v>
          </cell>
          <cell r="D112">
            <v>3093996</v>
          </cell>
          <cell r="F112">
            <v>270845.40000000002</v>
          </cell>
          <cell r="H112">
            <v>3364841.4</v>
          </cell>
          <cell r="J112">
            <v>2110230</v>
          </cell>
          <cell r="L112">
            <v>1254611.3999999999</v>
          </cell>
          <cell r="N112">
            <v>1163161.3999999999</v>
          </cell>
          <cell r="P112">
            <v>685226</v>
          </cell>
          <cell r="R112">
            <v>685226</v>
          </cell>
          <cell r="T112">
            <v>685226</v>
          </cell>
        </row>
        <row r="113">
          <cell r="A113" t="str">
            <v>2.2.5.3.03</v>
          </cell>
          <cell r="B113" t="str">
            <v>Alquiler de equipo de comunicación</v>
          </cell>
          <cell r="D113">
            <v>0</v>
          </cell>
          <cell r="F113">
            <v>270845.40000000002</v>
          </cell>
          <cell r="H113">
            <v>270845.40000000002</v>
          </cell>
          <cell r="J113">
            <v>0</v>
          </cell>
          <cell r="L113">
            <v>270845.40000000002</v>
          </cell>
          <cell r="N113">
            <v>270845.40000000002</v>
          </cell>
          <cell r="P113">
            <v>0</v>
          </cell>
          <cell r="R113">
            <v>0</v>
          </cell>
          <cell r="T113">
            <v>0</v>
          </cell>
        </row>
        <row r="114">
          <cell r="A114" t="str">
            <v>2.2.5.3.04</v>
          </cell>
          <cell r="B114" t="str">
            <v>Alquiler de equipo de oficina y muebles</v>
          </cell>
          <cell r="D114">
            <v>2883996</v>
          </cell>
          <cell r="F114">
            <v>0</v>
          </cell>
          <cell r="H114">
            <v>2883996</v>
          </cell>
          <cell r="J114">
            <v>2055636</v>
          </cell>
          <cell r="L114">
            <v>828360</v>
          </cell>
          <cell r="N114">
            <v>828360</v>
          </cell>
          <cell r="P114">
            <v>621270</v>
          </cell>
          <cell r="R114">
            <v>621270</v>
          </cell>
          <cell r="T114">
            <v>621270</v>
          </cell>
        </row>
        <row r="115">
          <cell r="A115" t="str">
            <v>2.2.5.4</v>
          </cell>
          <cell r="B115" t="str">
            <v>Alquileres de equipos de transporte, tracción y elevación</v>
          </cell>
          <cell r="D115">
            <v>560000</v>
          </cell>
          <cell r="F115">
            <v>1464000</v>
          </cell>
          <cell r="H115">
            <v>2024000</v>
          </cell>
          <cell r="J115">
            <v>1297600</v>
          </cell>
          <cell r="L115">
            <v>726400</v>
          </cell>
          <cell r="N115">
            <v>185900</v>
          </cell>
          <cell r="P115">
            <v>96900</v>
          </cell>
          <cell r="R115">
            <v>96900</v>
          </cell>
          <cell r="T115">
            <v>96900</v>
          </cell>
        </row>
        <row r="116">
          <cell r="A116" t="str">
            <v>2.2.5.4.01</v>
          </cell>
          <cell r="B116" t="str">
            <v>Alquileres de equipos de transporte, tracción y elevación</v>
          </cell>
          <cell r="D116">
            <v>560000</v>
          </cell>
          <cell r="F116">
            <v>1464000</v>
          </cell>
          <cell r="H116">
            <v>2024000</v>
          </cell>
          <cell r="J116">
            <v>1297600</v>
          </cell>
          <cell r="L116">
            <v>726400</v>
          </cell>
          <cell r="N116">
            <v>185900</v>
          </cell>
          <cell r="P116">
            <v>96900</v>
          </cell>
          <cell r="R116">
            <v>96900</v>
          </cell>
          <cell r="T116">
            <v>96900</v>
          </cell>
        </row>
        <row r="117">
          <cell r="A117" t="str">
            <v>2.2.5.8</v>
          </cell>
          <cell r="B117" t="str">
            <v>Otros alquileres</v>
          </cell>
          <cell r="D117">
            <v>25200000</v>
          </cell>
          <cell r="F117">
            <v>17006928.550000001</v>
          </cell>
          <cell r="H117">
            <v>42206928.549999997</v>
          </cell>
          <cell r="J117">
            <v>20485107.469999999</v>
          </cell>
          <cell r="L117">
            <v>21721821.079999998</v>
          </cell>
          <cell r="N117">
            <v>9346507.0800000001</v>
          </cell>
          <cell r="P117">
            <v>1460866.88</v>
          </cell>
          <cell r="R117">
            <v>466690</v>
          </cell>
          <cell r="T117">
            <v>466690</v>
          </cell>
        </row>
        <row r="118">
          <cell r="A118" t="str">
            <v>2.2.5.8.01</v>
          </cell>
          <cell r="B118" t="str">
            <v>Otros alquileres y arrendamientos por derechos de usos</v>
          </cell>
          <cell r="D118">
            <v>25200000</v>
          </cell>
          <cell r="F118">
            <v>17006928.550000001</v>
          </cell>
          <cell r="H118">
            <v>42206928.549999997</v>
          </cell>
          <cell r="J118">
            <v>20485107.469999999</v>
          </cell>
          <cell r="L118">
            <v>21721821.079999998</v>
          </cell>
          <cell r="N118">
            <v>9346507.0800000001</v>
          </cell>
          <cell r="P118">
            <v>1460866.88</v>
          </cell>
          <cell r="R118">
            <v>466690</v>
          </cell>
          <cell r="T118">
            <v>466690</v>
          </cell>
        </row>
        <row r="119">
          <cell r="A119" t="str">
            <v>2.2.5.9</v>
          </cell>
          <cell r="B119" t="str">
            <v>Derecho de uso</v>
          </cell>
          <cell r="D119">
            <v>1000000</v>
          </cell>
          <cell r="F119">
            <v>0</v>
          </cell>
          <cell r="H119">
            <v>1000000</v>
          </cell>
          <cell r="J119">
            <v>702491.5</v>
          </cell>
          <cell r="L119">
            <v>297508.5</v>
          </cell>
          <cell r="N119">
            <v>297508.5</v>
          </cell>
          <cell r="P119">
            <v>0</v>
          </cell>
          <cell r="R119">
            <v>0</v>
          </cell>
          <cell r="T119">
            <v>0</v>
          </cell>
        </row>
        <row r="120">
          <cell r="A120" t="str">
            <v>2.2.5.9.01</v>
          </cell>
          <cell r="B120" t="str">
            <v>Licencias Informáticas</v>
          </cell>
          <cell r="D120">
            <v>1000000</v>
          </cell>
          <cell r="F120">
            <v>0</v>
          </cell>
          <cell r="H120">
            <v>1000000</v>
          </cell>
          <cell r="J120">
            <v>702491.5</v>
          </cell>
          <cell r="L120">
            <v>297508.5</v>
          </cell>
          <cell r="N120">
            <v>297508.5</v>
          </cell>
          <cell r="P120">
            <v>0</v>
          </cell>
          <cell r="R120">
            <v>0</v>
          </cell>
          <cell r="T120">
            <v>0</v>
          </cell>
        </row>
        <row r="121">
          <cell r="A121" t="str">
            <v>2.2.2.2.6</v>
          </cell>
          <cell r="D121">
            <v>17940000</v>
          </cell>
          <cell r="F121">
            <v>0</v>
          </cell>
          <cell r="H121">
            <v>17940000</v>
          </cell>
          <cell r="J121">
            <v>13300626.949999999</v>
          </cell>
          <cell r="L121">
            <v>4639373.05</v>
          </cell>
          <cell r="N121">
            <v>4639373.05</v>
          </cell>
          <cell r="P121">
            <v>4639373.05</v>
          </cell>
          <cell r="R121">
            <v>4639373.05</v>
          </cell>
          <cell r="T121">
            <v>4639373.05</v>
          </cell>
        </row>
        <row r="122">
          <cell r="A122">
            <v>2.2000000000000002</v>
          </cell>
          <cell r="B122" t="str">
            <v>CONTRATACIÓN DE SERVICIOS</v>
          </cell>
          <cell r="D122">
            <v>17940000</v>
          </cell>
          <cell r="F122">
            <v>0</v>
          </cell>
          <cell r="H122">
            <v>17940000</v>
          </cell>
          <cell r="J122">
            <v>13300626.949999999</v>
          </cell>
          <cell r="L122">
            <v>4639373.05</v>
          </cell>
          <cell r="N122">
            <v>4639373.05</v>
          </cell>
          <cell r="P122">
            <v>4639373.05</v>
          </cell>
          <cell r="R122">
            <v>4639373.05</v>
          </cell>
          <cell r="T122">
            <v>4639373.05</v>
          </cell>
        </row>
        <row r="123">
          <cell r="A123" t="str">
            <v>2.2.6</v>
          </cell>
          <cell r="B123" t="str">
            <v>SEGUROS</v>
          </cell>
          <cell r="D123">
            <v>17940000</v>
          </cell>
          <cell r="F123">
            <v>0</v>
          </cell>
          <cell r="H123">
            <v>17940000</v>
          </cell>
          <cell r="J123">
            <v>13300626.949999999</v>
          </cell>
          <cell r="L123">
            <v>4639373.05</v>
          </cell>
          <cell r="N123">
            <v>4639373.05</v>
          </cell>
          <cell r="P123">
            <v>4639373.05</v>
          </cell>
          <cell r="R123">
            <v>4639373.05</v>
          </cell>
          <cell r="T123">
            <v>4639373.05</v>
          </cell>
        </row>
        <row r="124">
          <cell r="A124" t="str">
            <v>2.2.6.2</v>
          </cell>
          <cell r="B124" t="str">
            <v>Seguro de bienes muebles</v>
          </cell>
          <cell r="D124">
            <v>3590000</v>
          </cell>
          <cell r="F124">
            <v>0</v>
          </cell>
          <cell r="H124">
            <v>3590000</v>
          </cell>
          <cell r="J124">
            <v>3583448.66</v>
          </cell>
          <cell r="L124">
            <v>6551.34</v>
          </cell>
          <cell r="N124">
            <v>6551.34</v>
          </cell>
          <cell r="P124">
            <v>6551.34</v>
          </cell>
          <cell r="R124">
            <v>6551.34</v>
          </cell>
          <cell r="T124">
            <v>6551.34</v>
          </cell>
        </row>
        <row r="125">
          <cell r="A125" t="str">
            <v>2.2.6.2.01</v>
          </cell>
          <cell r="B125" t="str">
            <v>Seguro de bienes muebles</v>
          </cell>
          <cell r="D125">
            <v>3590000</v>
          </cell>
          <cell r="F125">
            <v>0</v>
          </cell>
          <cell r="H125">
            <v>3590000</v>
          </cell>
          <cell r="J125">
            <v>3583448.66</v>
          </cell>
          <cell r="L125">
            <v>6551.34</v>
          </cell>
          <cell r="N125">
            <v>6551.34</v>
          </cell>
          <cell r="P125">
            <v>6551.34</v>
          </cell>
          <cell r="R125">
            <v>6551.34</v>
          </cell>
          <cell r="T125">
            <v>6551.34</v>
          </cell>
        </row>
        <row r="126">
          <cell r="A126" t="str">
            <v>2.2.6.3</v>
          </cell>
          <cell r="B126" t="str">
            <v>Seguros de personas</v>
          </cell>
          <cell r="D126">
            <v>14050000</v>
          </cell>
          <cell r="F126">
            <v>0</v>
          </cell>
          <cell r="H126">
            <v>14050000</v>
          </cell>
          <cell r="J126">
            <v>9417178.2899999991</v>
          </cell>
          <cell r="L126">
            <v>4632821.71</v>
          </cell>
          <cell r="N126">
            <v>4632821.71</v>
          </cell>
          <cell r="P126">
            <v>4632821.71</v>
          </cell>
          <cell r="R126">
            <v>4632821.71</v>
          </cell>
          <cell r="T126">
            <v>4632821.71</v>
          </cell>
        </row>
        <row r="127">
          <cell r="A127" t="str">
            <v>2.2.6.3.01</v>
          </cell>
          <cell r="B127" t="str">
            <v>Seguros de personas</v>
          </cell>
          <cell r="D127">
            <v>14050000</v>
          </cell>
          <cell r="F127">
            <v>0</v>
          </cell>
          <cell r="H127">
            <v>14050000</v>
          </cell>
          <cell r="J127">
            <v>9417178.2899999991</v>
          </cell>
          <cell r="L127">
            <v>4632821.71</v>
          </cell>
          <cell r="N127">
            <v>4632821.71</v>
          </cell>
          <cell r="P127">
            <v>4632821.71</v>
          </cell>
          <cell r="R127">
            <v>4632821.71</v>
          </cell>
          <cell r="T127">
            <v>4632821.71</v>
          </cell>
        </row>
        <row r="128">
          <cell r="A128" t="str">
            <v>2.2.6.7</v>
          </cell>
          <cell r="B128" t="str">
            <v>Seguro sobre bienes históricos y culturales</v>
          </cell>
          <cell r="D128">
            <v>300000</v>
          </cell>
          <cell r="F128">
            <v>0</v>
          </cell>
          <cell r="H128">
            <v>300000</v>
          </cell>
          <cell r="J128">
            <v>300000</v>
          </cell>
          <cell r="L128">
            <v>0</v>
          </cell>
          <cell r="N128">
            <v>0</v>
          </cell>
          <cell r="P128">
            <v>0</v>
          </cell>
          <cell r="R128">
            <v>0</v>
          </cell>
          <cell r="T128">
            <v>0</v>
          </cell>
        </row>
        <row r="129">
          <cell r="A129" t="str">
            <v>2.2.6.7.01</v>
          </cell>
          <cell r="B129" t="str">
            <v>Seguro sobre bienes históricos y culturales</v>
          </cell>
          <cell r="D129">
            <v>300000</v>
          </cell>
          <cell r="F129">
            <v>0</v>
          </cell>
          <cell r="H129">
            <v>300000</v>
          </cell>
          <cell r="J129">
            <v>300000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</row>
        <row r="130">
          <cell r="A130" t="str">
            <v>2.2.2.2.7</v>
          </cell>
          <cell r="D130">
            <v>114102975</v>
          </cell>
          <cell r="F130">
            <v>-2758551</v>
          </cell>
          <cell r="H130">
            <v>111344424</v>
          </cell>
          <cell r="J130">
            <v>80711287</v>
          </cell>
          <cell r="L130">
            <v>30633137</v>
          </cell>
          <cell r="N130">
            <v>10130874.02</v>
          </cell>
          <cell r="P130">
            <v>5531827.7300000004</v>
          </cell>
          <cell r="R130">
            <v>1459352.9</v>
          </cell>
          <cell r="T130">
            <v>1354545.3</v>
          </cell>
        </row>
        <row r="131">
          <cell r="A131">
            <v>2.2000000000000002</v>
          </cell>
          <cell r="B131" t="str">
            <v>CONTRATACIÓN DE SERVICIOS</v>
          </cell>
          <cell r="D131">
            <v>114102975</v>
          </cell>
          <cell r="F131">
            <v>-2758551</v>
          </cell>
          <cell r="H131">
            <v>111344424</v>
          </cell>
          <cell r="J131">
            <v>80711287</v>
          </cell>
          <cell r="L131">
            <v>30633137</v>
          </cell>
          <cell r="N131">
            <v>10130874.02</v>
          </cell>
          <cell r="P131">
            <v>5531827.7300000004</v>
          </cell>
          <cell r="R131">
            <v>1459352.9</v>
          </cell>
          <cell r="T131">
            <v>1354545.3</v>
          </cell>
        </row>
        <row r="132">
          <cell r="A132" t="str">
            <v>2.2.7</v>
          </cell>
          <cell r="B132" t="str">
            <v>SERVICIOS DE CONSERVACIÓN, REPARACIONES MENORES E INSTALACIONES TEMPORALES</v>
          </cell>
          <cell r="D132">
            <v>114102975</v>
          </cell>
          <cell r="F132">
            <v>-2758551</v>
          </cell>
          <cell r="H132">
            <v>111344424</v>
          </cell>
          <cell r="J132">
            <v>80711287</v>
          </cell>
          <cell r="L132">
            <v>30633137</v>
          </cell>
          <cell r="N132">
            <v>10130874.02</v>
          </cell>
          <cell r="P132">
            <v>5531827.7300000004</v>
          </cell>
          <cell r="R132">
            <v>1459352.9</v>
          </cell>
          <cell r="T132">
            <v>1354545.3</v>
          </cell>
        </row>
        <row r="133">
          <cell r="A133" t="str">
            <v>2.2.7.1</v>
          </cell>
          <cell r="B133" t="str">
            <v>Contratación de mantenimiento y reparaciones menores</v>
          </cell>
          <cell r="D133">
            <v>108792975</v>
          </cell>
          <cell r="F133">
            <v>-3743551</v>
          </cell>
          <cell r="H133">
            <v>105049424</v>
          </cell>
          <cell r="J133">
            <v>77635891.680000007</v>
          </cell>
          <cell r="L133">
            <v>27413532.32</v>
          </cell>
          <cell r="N133">
            <v>7768965.3399999999</v>
          </cell>
          <cell r="P133">
            <v>4900941.17</v>
          </cell>
          <cell r="R133">
            <v>854852.97</v>
          </cell>
          <cell r="T133">
            <v>854852.97</v>
          </cell>
        </row>
        <row r="134">
          <cell r="A134" t="str">
            <v>2.2.7.1.01</v>
          </cell>
          <cell r="B134" t="str">
            <v>Reparaciones y mantenimientos menores en edificaciones</v>
          </cell>
          <cell r="D134">
            <v>43700000</v>
          </cell>
          <cell r="F134">
            <v>13147900</v>
          </cell>
          <cell r="H134">
            <v>56847900</v>
          </cell>
          <cell r="J134">
            <v>45505889.490000002</v>
          </cell>
          <cell r="L134">
            <v>11342010.51</v>
          </cell>
          <cell r="N134">
            <v>1159611.1499999999</v>
          </cell>
          <cell r="P134">
            <v>0</v>
          </cell>
          <cell r="R134">
            <v>0</v>
          </cell>
          <cell r="T134">
            <v>0</v>
          </cell>
        </row>
        <row r="135">
          <cell r="A135" t="str">
            <v>2.2.7.1.02</v>
          </cell>
          <cell r="B135" t="str">
            <v>Mantenimientos y reparaciones especiales</v>
          </cell>
          <cell r="D135">
            <v>63934975</v>
          </cell>
          <cell r="F135">
            <v>-19516451</v>
          </cell>
          <cell r="H135">
            <v>44418524</v>
          </cell>
          <cell r="J135">
            <v>30866557.82</v>
          </cell>
          <cell r="L135">
            <v>13551966.18</v>
          </cell>
          <cell r="N135">
            <v>4089798.56</v>
          </cell>
          <cell r="P135">
            <v>4089798.56</v>
          </cell>
          <cell r="R135">
            <v>854852.97</v>
          </cell>
          <cell r="T135">
            <v>854852.97</v>
          </cell>
        </row>
        <row r="136">
          <cell r="A136" t="str">
            <v>2.2.7.1.06</v>
          </cell>
          <cell r="B136" t="str">
            <v>Mantenimiento y reparación de instalaciones eléctricas</v>
          </cell>
          <cell r="D136">
            <v>1128000</v>
          </cell>
          <cell r="F136">
            <v>2625000</v>
          </cell>
          <cell r="H136">
            <v>3753000</v>
          </cell>
          <cell r="J136">
            <v>1233444.3700000001</v>
          </cell>
          <cell r="L136">
            <v>2519555.63</v>
          </cell>
          <cell r="N136">
            <v>2519555.63</v>
          </cell>
          <cell r="P136">
            <v>811142.61</v>
          </cell>
          <cell r="R136">
            <v>0</v>
          </cell>
          <cell r="T136">
            <v>0</v>
          </cell>
        </row>
        <row r="137">
          <cell r="A137" t="str">
            <v>2.2.7.1.07</v>
          </cell>
          <cell r="B137" t="str">
            <v>Mantenimiento, reparación, servicios de pintura y sus derivados</v>
          </cell>
          <cell r="D137">
            <v>30000</v>
          </cell>
          <cell r="F137">
            <v>0</v>
          </cell>
          <cell r="H137">
            <v>30000</v>
          </cell>
          <cell r="J137">
            <v>30000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</row>
        <row r="138">
          <cell r="A138" t="str">
            <v>2.2.7.2</v>
          </cell>
          <cell r="B138" t="str">
            <v>Mantenimiento y reparación  de maquinarias y equipos</v>
          </cell>
          <cell r="D138">
            <v>5310000</v>
          </cell>
          <cell r="F138">
            <v>-265000</v>
          </cell>
          <cell r="H138">
            <v>5045000</v>
          </cell>
          <cell r="J138">
            <v>3052595.32</v>
          </cell>
          <cell r="L138">
            <v>1992404.68</v>
          </cell>
          <cell r="N138">
            <v>1134708.68</v>
          </cell>
          <cell r="P138">
            <v>630886.56000000006</v>
          </cell>
          <cell r="R138">
            <v>604499.93000000005</v>
          </cell>
          <cell r="T138">
            <v>499692.33</v>
          </cell>
        </row>
        <row r="139">
          <cell r="A139" t="str">
            <v>2.2.7.2.01</v>
          </cell>
          <cell r="B139" t="str">
            <v>Mantenimiento y reparación de mobiliarios y equipos de oficina</v>
          </cell>
          <cell r="D139">
            <v>600000</v>
          </cell>
          <cell r="F139">
            <v>60000</v>
          </cell>
          <cell r="H139">
            <v>660000</v>
          </cell>
          <cell r="J139">
            <v>600000</v>
          </cell>
          <cell r="L139">
            <v>60000</v>
          </cell>
          <cell r="N139">
            <v>0</v>
          </cell>
          <cell r="P139">
            <v>0</v>
          </cell>
          <cell r="R139">
            <v>0</v>
          </cell>
          <cell r="T139">
            <v>0</v>
          </cell>
        </row>
        <row r="140">
          <cell r="A140" t="str">
            <v>2.2.7.2.02</v>
          </cell>
          <cell r="B140" t="str">
            <v>Mantenimiento y reparación de equipos tecnología e</v>
          </cell>
          <cell r="D140">
            <v>60000</v>
          </cell>
          <cell r="F140">
            <v>-50000</v>
          </cell>
          <cell r="H140">
            <v>10000</v>
          </cell>
          <cell r="J140">
            <v>10000</v>
          </cell>
          <cell r="L140">
            <v>0</v>
          </cell>
          <cell r="N140">
            <v>0</v>
          </cell>
          <cell r="P140">
            <v>0</v>
          </cell>
          <cell r="R140">
            <v>0</v>
          </cell>
          <cell r="T140">
            <v>0</v>
          </cell>
        </row>
        <row r="141">
          <cell r="B141" t="str">
            <v>información</v>
          </cell>
        </row>
        <row r="142">
          <cell r="A142" t="str">
            <v>2.2.7.2.03</v>
          </cell>
          <cell r="B142" t="str">
            <v>Mantenimiento y reparación de equipo educacionales y</v>
          </cell>
          <cell r="D142">
            <v>1000000</v>
          </cell>
          <cell r="F142">
            <v>0</v>
          </cell>
          <cell r="H142">
            <v>1000000</v>
          </cell>
          <cell r="J142">
            <v>1000000</v>
          </cell>
          <cell r="L142">
            <v>0</v>
          </cell>
          <cell r="N142">
            <v>0</v>
          </cell>
          <cell r="P142">
            <v>0</v>
          </cell>
          <cell r="R142">
            <v>0</v>
          </cell>
          <cell r="T142">
            <v>0</v>
          </cell>
        </row>
        <row r="143">
          <cell r="B143" t="str">
            <v>recreación</v>
          </cell>
        </row>
        <row r="144">
          <cell r="A144" t="str">
            <v>2.2.7.2.06</v>
          </cell>
          <cell r="B144" t="str">
            <v>Mantenimiento y reparación de equipos de transporte, tracción y</v>
          </cell>
          <cell r="D144">
            <v>2700000</v>
          </cell>
          <cell r="F144">
            <v>-960000</v>
          </cell>
          <cell r="H144">
            <v>1740000</v>
          </cell>
          <cell r="J144">
            <v>880035.78</v>
          </cell>
          <cell r="L144">
            <v>859964.22</v>
          </cell>
          <cell r="N144">
            <v>546164.22</v>
          </cell>
          <cell r="P144">
            <v>409404.28</v>
          </cell>
          <cell r="R144">
            <v>383017.65</v>
          </cell>
          <cell r="T144">
            <v>278210.05</v>
          </cell>
        </row>
        <row r="145">
          <cell r="B145" t="str">
            <v>elevación</v>
          </cell>
        </row>
        <row r="146">
          <cell r="A146" t="str">
            <v>2.2.7.2.07</v>
          </cell>
          <cell r="B146" t="str">
            <v>Mantenimiento y reparación de equipos industriales y</v>
          </cell>
          <cell r="D146">
            <v>0</v>
          </cell>
          <cell r="F146">
            <v>475000</v>
          </cell>
          <cell r="H146">
            <v>475000</v>
          </cell>
          <cell r="J146">
            <v>-59494.46</v>
          </cell>
          <cell r="L146">
            <v>534494.46</v>
          </cell>
          <cell r="N146">
            <v>414494.46</v>
          </cell>
          <cell r="P146">
            <v>221482.28</v>
          </cell>
          <cell r="R146">
            <v>221482.28</v>
          </cell>
          <cell r="T146">
            <v>221482.28</v>
          </cell>
        </row>
        <row r="147">
          <cell r="B147" t="str">
            <v>producción</v>
          </cell>
        </row>
        <row r="148">
          <cell r="A148" t="str">
            <v>2.2.7.2.08</v>
          </cell>
          <cell r="B148" t="str">
            <v>Servicios de mantenimiento, reparación, desmonte e instalación</v>
          </cell>
          <cell r="D148">
            <v>950000</v>
          </cell>
          <cell r="F148">
            <v>210000</v>
          </cell>
          <cell r="H148">
            <v>1160000</v>
          </cell>
          <cell r="J148">
            <v>622054</v>
          </cell>
          <cell r="L148">
            <v>537946</v>
          </cell>
          <cell r="N148">
            <v>174050</v>
          </cell>
          <cell r="P148">
            <v>0</v>
          </cell>
          <cell r="R148">
            <v>0</v>
          </cell>
          <cell r="T148">
            <v>0</v>
          </cell>
        </row>
        <row r="149">
          <cell r="A149" t="str">
            <v>2.2.7.3</v>
          </cell>
          <cell r="B149" t="str">
            <v>Instalaciones temporales</v>
          </cell>
          <cell r="D149">
            <v>0</v>
          </cell>
          <cell r="F149">
            <v>1250000</v>
          </cell>
          <cell r="H149">
            <v>1250000</v>
          </cell>
          <cell r="J149">
            <v>22800</v>
          </cell>
          <cell r="L149">
            <v>1227200</v>
          </cell>
          <cell r="N149">
            <v>1227200</v>
          </cell>
          <cell r="P149">
            <v>0</v>
          </cell>
          <cell r="R149">
            <v>0</v>
          </cell>
          <cell r="T149">
            <v>0</v>
          </cell>
        </row>
        <row r="150">
          <cell r="A150" t="str">
            <v>2.2.7.3.01</v>
          </cell>
          <cell r="B150" t="str">
            <v>Instalaciones temporales</v>
          </cell>
          <cell r="D150">
            <v>0</v>
          </cell>
          <cell r="F150">
            <v>1250000</v>
          </cell>
          <cell r="H150">
            <v>1250000</v>
          </cell>
          <cell r="J150">
            <v>22800</v>
          </cell>
          <cell r="L150">
            <v>1227200</v>
          </cell>
          <cell r="N150">
            <v>1227200</v>
          </cell>
          <cell r="P150">
            <v>0</v>
          </cell>
          <cell r="R150">
            <v>0</v>
          </cell>
          <cell r="T150">
            <v>0</v>
          </cell>
        </row>
        <row r="151">
          <cell r="A151" t="str">
            <v>2.2.2.2.8</v>
          </cell>
          <cell r="D151">
            <v>57916518</v>
          </cell>
          <cell r="F151">
            <v>-10865662.08</v>
          </cell>
          <cell r="H151">
            <v>47050855.920000002</v>
          </cell>
          <cell r="J151">
            <v>24221238.649999999</v>
          </cell>
          <cell r="L151">
            <v>22829617.27</v>
          </cell>
          <cell r="N151">
            <v>21365661.719999999</v>
          </cell>
          <cell r="P151">
            <v>2478943.7999999998</v>
          </cell>
          <cell r="R151">
            <v>2344686</v>
          </cell>
          <cell r="T151">
            <v>2344686</v>
          </cell>
        </row>
        <row r="152">
          <cell r="A152">
            <v>2.2000000000000002</v>
          </cell>
          <cell r="B152" t="str">
            <v>CONTRATACIÓN DE SERVICIOS</v>
          </cell>
          <cell r="D152">
            <v>57916518</v>
          </cell>
          <cell r="F152">
            <v>-10865662.08</v>
          </cell>
          <cell r="H152">
            <v>47050855.920000002</v>
          </cell>
          <cell r="J152">
            <v>24221238.649999999</v>
          </cell>
          <cell r="L152">
            <v>22829617.27</v>
          </cell>
          <cell r="N152">
            <v>21365661.719999999</v>
          </cell>
          <cell r="P152">
            <v>2478943.7999999998</v>
          </cell>
          <cell r="R152">
            <v>2344686</v>
          </cell>
          <cell r="T152">
            <v>2344686</v>
          </cell>
        </row>
        <row r="153">
          <cell r="A153" t="str">
            <v>2.2.8</v>
          </cell>
          <cell r="B153" t="str">
            <v>OTROS SERVICIOS NO INCLUIDOS EN CONCEPTOS ANTERIORES</v>
          </cell>
          <cell r="D153">
            <v>57916518</v>
          </cell>
          <cell r="F153">
            <v>-10865662.08</v>
          </cell>
          <cell r="H153">
            <v>47050855.920000002</v>
          </cell>
          <cell r="J153">
            <v>24221238.649999999</v>
          </cell>
          <cell r="L153">
            <v>22829617.27</v>
          </cell>
          <cell r="N153">
            <v>21365661.719999999</v>
          </cell>
          <cell r="P153">
            <v>2478943.7999999998</v>
          </cell>
          <cell r="R153">
            <v>2344686</v>
          </cell>
          <cell r="T153">
            <v>2344686</v>
          </cell>
        </row>
        <row r="154">
          <cell r="A154" t="str">
            <v>2.2.8.2</v>
          </cell>
          <cell r="B154" t="str">
            <v>Comisiones y gastos</v>
          </cell>
          <cell r="D154">
            <v>0</v>
          </cell>
          <cell r="F154">
            <v>18000</v>
          </cell>
          <cell r="H154">
            <v>18000</v>
          </cell>
          <cell r="J154">
            <v>0</v>
          </cell>
          <cell r="L154">
            <v>18000</v>
          </cell>
          <cell r="N154">
            <v>0</v>
          </cell>
          <cell r="P154">
            <v>0</v>
          </cell>
          <cell r="R154">
            <v>0</v>
          </cell>
          <cell r="T154">
            <v>0</v>
          </cell>
        </row>
        <row r="155">
          <cell r="A155" t="str">
            <v>2.2.8.2.01</v>
          </cell>
          <cell r="B155" t="str">
            <v>Comisiones y gastos</v>
          </cell>
          <cell r="D155">
            <v>0</v>
          </cell>
          <cell r="F155">
            <v>18000</v>
          </cell>
          <cell r="H155">
            <v>18000</v>
          </cell>
          <cell r="J155">
            <v>0</v>
          </cell>
          <cell r="L155">
            <v>18000</v>
          </cell>
          <cell r="N155">
            <v>0</v>
          </cell>
          <cell r="P155">
            <v>0</v>
          </cell>
          <cell r="R155">
            <v>0</v>
          </cell>
          <cell r="T155">
            <v>0</v>
          </cell>
        </row>
        <row r="156">
          <cell r="A156" t="str">
            <v>Ref CCP Concepto.Ref CCP Cuenta</v>
          </cell>
          <cell r="C156" t="str">
            <v>Presupuesto Inicial</v>
          </cell>
          <cell r="E156" t="str">
            <v>Modificaciones Presupestarias</v>
          </cell>
          <cell r="G156" t="str">
            <v>Presupuesto Vigente</v>
          </cell>
          <cell r="I156" t="str">
            <v>Presupuesto Disponible</v>
          </cell>
          <cell r="K156" t="str">
            <v>ETAPAS DEL GASTO</v>
          </cell>
        </row>
        <row r="157">
          <cell r="K157" t="str">
            <v>Preventivo</v>
          </cell>
          <cell r="M157" t="str">
            <v>Compromiso</v>
          </cell>
          <cell r="O157" t="str">
            <v>Devengado</v>
          </cell>
          <cell r="Q157" t="str">
            <v>Libramiento</v>
          </cell>
          <cell r="S157" t="str">
            <v>Pagado</v>
          </cell>
        </row>
        <row r="159">
          <cell r="A159" t="str">
            <v>Total General</v>
          </cell>
          <cell r="D159">
            <v>3017699205</v>
          </cell>
          <cell r="F159">
            <v>42758103.539999999</v>
          </cell>
          <cell r="H159">
            <v>3060457308.54</v>
          </cell>
          <cell r="J159">
            <v>1929753247.7</v>
          </cell>
          <cell r="L159">
            <v>1130704060.8399999</v>
          </cell>
          <cell r="N159">
            <v>1048492584.1799999</v>
          </cell>
          <cell r="P159">
            <v>963070794.98000002</v>
          </cell>
          <cell r="R159">
            <v>914418164.63999999</v>
          </cell>
          <cell r="T159">
            <v>911156961.49000001</v>
          </cell>
        </row>
        <row r="160">
          <cell r="A160" t="str">
            <v>2.2.2.2.8</v>
          </cell>
          <cell r="D160">
            <v>57916518</v>
          </cell>
          <cell r="F160">
            <v>-10865662.08</v>
          </cell>
          <cell r="H160">
            <v>47050855.920000002</v>
          </cell>
          <cell r="J160">
            <v>24221238.649999999</v>
          </cell>
          <cell r="L160">
            <v>22829617.27</v>
          </cell>
          <cell r="N160">
            <v>21365661.719999999</v>
          </cell>
          <cell r="P160">
            <v>2478943.7999999998</v>
          </cell>
          <cell r="R160">
            <v>2344686</v>
          </cell>
          <cell r="T160">
            <v>2344686</v>
          </cell>
        </row>
        <row r="161">
          <cell r="A161">
            <v>2.2000000000000002</v>
          </cell>
          <cell r="B161" t="str">
            <v>CONTRATACIÓN DE SERVICIOS</v>
          </cell>
          <cell r="D161">
            <v>57916518</v>
          </cell>
          <cell r="F161">
            <v>-10865662.08</v>
          </cell>
          <cell r="H161">
            <v>47050855.920000002</v>
          </cell>
          <cell r="J161">
            <v>24221238.649999999</v>
          </cell>
          <cell r="L161">
            <v>22829617.27</v>
          </cell>
          <cell r="N161">
            <v>21365661.719999999</v>
          </cell>
          <cell r="P161">
            <v>2478943.7999999998</v>
          </cell>
          <cell r="R161">
            <v>2344686</v>
          </cell>
          <cell r="T161">
            <v>2344686</v>
          </cell>
        </row>
        <row r="162">
          <cell r="A162" t="str">
            <v>2.2.8.5</v>
          </cell>
          <cell r="B162" t="str">
            <v>Fumigación, lavandería, limpieza e higiene</v>
          </cell>
          <cell r="D162">
            <v>6497255</v>
          </cell>
          <cell r="F162">
            <v>-1500000</v>
          </cell>
          <cell r="H162">
            <v>4997255</v>
          </cell>
          <cell r="J162">
            <v>3515552.6</v>
          </cell>
          <cell r="L162">
            <v>1481702.3999999999</v>
          </cell>
          <cell r="N162">
            <v>1481702.3999999999</v>
          </cell>
          <cell r="P162">
            <v>65702.399999999994</v>
          </cell>
          <cell r="R162">
            <v>65702.399999999994</v>
          </cell>
          <cell r="T162">
            <v>65702.399999999994</v>
          </cell>
        </row>
        <row r="163">
          <cell r="A163" t="str">
            <v>2.2.8.5.01</v>
          </cell>
          <cell r="B163" t="str">
            <v>Fumigación</v>
          </cell>
          <cell r="D163">
            <v>4788255</v>
          </cell>
          <cell r="F163">
            <v>-1500000</v>
          </cell>
          <cell r="H163">
            <v>3288255</v>
          </cell>
          <cell r="J163">
            <v>1872255</v>
          </cell>
          <cell r="L163">
            <v>1416000</v>
          </cell>
          <cell r="N163">
            <v>1416000</v>
          </cell>
          <cell r="P163">
            <v>0</v>
          </cell>
          <cell r="R163">
            <v>0</v>
          </cell>
          <cell r="T163">
            <v>0</v>
          </cell>
        </row>
        <row r="164">
          <cell r="A164" t="str">
            <v>2.2.8.5.02</v>
          </cell>
          <cell r="B164" t="str">
            <v>Lavandería</v>
          </cell>
          <cell r="D164">
            <v>200000</v>
          </cell>
          <cell r="F164">
            <v>0</v>
          </cell>
          <cell r="H164">
            <v>200000</v>
          </cell>
          <cell r="J164">
            <v>134297.60000000001</v>
          </cell>
          <cell r="L164">
            <v>65702.399999999994</v>
          </cell>
          <cell r="N164">
            <v>65702.399999999994</v>
          </cell>
          <cell r="P164">
            <v>65702.399999999994</v>
          </cell>
          <cell r="R164">
            <v>65702.399999999994</v>
          </cell>
          <cell r="T164">
            <v>65702.399999999994</v>
          </cell>
        </row>
        <row r="165">
          <cell r="A165" t="str">
            <v>2.2.8.5.03</v>
          </cell>
          <cell r="B165" t="str">
            <v>Limpieza e higiene</v>
          </cell>
          <cell r="D165">
            <v>1509000</v>
          </cell>
          <cell r="F165">
            <v>0</v>
          </cell>
          <cell r="H165">
            <v>1509000</v>
          </cell>
          <cell r="J165">
            <v>1509000</v>
          </cell>
          <cell r="L165">
            <v>0</v>
          </cell>
          <cell r="N165">
            <v>0</v>
          </cell>
          <cell r="P165">
            <v>0</v>
          </cell>
          <cell r="R165">
            <v>0</v>
          </cell>
          <cell r="T165">
            <v>0</v>
          </cell>
        </row>
        <row r="166">
          <cell r="A166" t="str">
            <v>2.2.8.6</v>
          </cell>
          <cell r="B166" t="str">
            <v>Servicio de organización de eventos, festividades y actividades de entretenimiento</v>
          </cell>
          <cell r="D166">
            <v>39720795</v>
          </cell>
          <cell r="F166">
            <v>-7300782.0800000001</v>
          </cell>
          <cell r="H166">
            <v>32420012.920000002</v>
          </cell>
          <cell r="J166">
            <v>13935217.23</v>
          </cell>
          <cell r="L166">
            <v>18484795.690000001</v>
          </cell>
          <cell r="N166">
            <v>18345341.469999999</v>
          </cell>
          <cell r="P166">
            <v>1784423.6</v>
          </cell>
          <cell r="R166">
            <v>1784423.6</v>
          </cell>
          <cell r="T166">
            <v>1784423.6</v>
          </cell>
        </row>
        <row r="167">
          <cell r="A167" t="str">
            <v>2.2.8.6.01</v>
          </cell>
          <cell r="B167" t="str">
            <v>Eventos generales</v>
          </cell>
          <cell r="D167">
            <v>39710795</v>
          </cell>
          <cell r="F167">
            <v>-8695000</v>
          </cell>
          <cell r="H167">
            <v>31015795</v>
          </cell>
          <cell r="J167">
            <v>14100795</v>
          </cell>
          <cell r="L167">
            <v>16915000</v>
          </cell>
          <cell r="N167">
            <v>16875545.780000001</v>
          </cell>
          <cell r="P167">
            <v>1784423.6</v>
          </cell>
          <cell r="R167">
            <v>1784423.6</v>
          </cell>
          <cell r="T167">
            <v>1784423.6</v>
          </cell>
        </row>
        <row r="168">
          <cell r="A168" t="str">
            <v>2.2.8.6.02</v>
          </cell>
          <cell r="B168" t="str">
            <v>Festividades</v>
          </cell>
          <cell r="D168">
            <v>10000</v>
          </cell>
          <cell r="F168">
            <v>0</v>
          </cell>
          <cell r="H168">
            <v>10000</v>
          </cell>
          <cell r="J168">
            <v>10000</v>
          </cell>
          <cell r="L168">
            <v>0</v>
          </cell>
          <cell r="N168">
            <v>0</v>
          </cell>
          <cell r="P168">
            <v>0</v>
          </cell>
          <cell r="R168">
            <v>0</v>
          </cell>
          <cell r="T168">
            <v>0</v>
          </cell>
        </row>
        <row r="169">
          <cell r="A169" t="str">
            <v>2.2.8.6.04</v>
          </cell>
          <cell r="B169" t="str">
            <v>Actuaciones artísticas</v>
          </cell>
          <cell r="D169">
            <v>0</v>
          </cell>
          <cell r="F169">
            <v>1394217.92</v>
          </cell>
          <cell r="H169">
            <v>1394217.92</v>
          </cell>
          <cell r="J169">
            <v>-175577.77</v>
          </cell>
          <cell r="L169">
            <v>1569795.69</v>
          </cell>
          <cell r="N169">
            <v>1469795.69</v>
          </cell>
          <cell r="P169">
            <v>0</v>
          </cell>
          <cell r="R169">
            <v>0</v>
          </cell>
          <cell r="T169">
            <v>0</v>
          </cell>
        </row>
        <row r="170">
          <cell r="A170" t="str">
            <v>2.2.8.7</v>
          </cell>
          <cell r="B170" t="str">
            <v>Servicios Técnicos y Profesionales</v>
          </cell>
          <cell r="D170">
            <v>11698468</v>
          </cell>
          <cell r="F170">
            <v>-2082880</v>
          </cell>
          <cell r="H170">
            <v>9615588</v>
          </cell>
          <cell r="J170">
            <v>6770468.8200000003</v>
          </cell>
          <cell r="L170">
            <v>2845119.18</v>
          </cell>
          <cell r="N170">
            <v>1538617.85</v>
          </cell>
          <cell r="P170">
            <v>628817.80000000005</v>
          </cell>
          <cell r="R170">
            <v>494560</v>
          </cell>
          <cell r="T170">
            <v>494560</v>
          </cell>
        </row>
        <row r="171">
          <cell r="A171" t="str">
            <v>2.2.8.7.01</v>
          </cell>
          <cell r="B171" t="str">
            <v>Servicios técnicos y profesionales</v>
          </cell>
          <cell r="D171">
            <v>0</v>
          </cell>
          <cell r="F171">
            <v>174640</v>
          </cell>
          <cell r="H171">
            <v>174640</v>
          </cell>
          <cell r="J171">
            <v>0</v>
          </cell>
          <cell r="L171">
            <v>174640</v>
          </cell>
          <cell r="N171">
            <v>174640</v>
          </cell>
          <cell r="P171">
            <v>0</v>
          </cell>
          <cell r="R171">
            <v>0</v>
          </cell>
          <cell r="T171">
            <v>0</v>
          </cell>
        </row>
        <row r="172">
          <cell r="A172" t="str">
            <v>2.2.8.7.02</v>
          </cell>
          <cell r="B172" t="str">
            <v>Servicios jurídicos</v>
          </cell>
          <cell r="D172">
            <v>10000</v>
          </cell>
          <cell r="F172">
            <v>1442480</v>
          </cell>
          <cell r="H172">
            <v>1452480</v>
          </cell>
          <cell r="J172">
            <v>446839.95</v>
          </cell>
          <cell r="L172">
            <v>1005640.05</v>
          </cell>
          <cell r="N172">
            <v>920040.05</v>
          </cell>
          <cell r="P172">
            <v>254880</v>
          </cell>
          <cell r="R172">
            <v>212400</v>
          </cell>
          <cell r="T172">
            <v>212400</v>
          </cell>
        </row>
        <row r="173">
          <cell r="A173" t="str">
            <v>2.2.8.7.04</v>
          </cell>
          <cell r="B173" t="str">
            <v>Servicios de capacitación</v>
          </cell>
          <cell r="D173">
            <v>1600000</v>
          </cell>
          <cell r="F173">
            <v>0</v>
          </cell>
          <cell r="H173">
            <v>1600000</v>
          </cell>
          <cell r="J173">
            <v>1600000</v>
          </cell>
          <cell r="L173">
            <v>0</v>
          </cell>
          <cell r="N173">
            <v>0</v>
          </cell>
          <cell r="P173">
            <v>0</v>
          </cell>
          <cell r="R173">
            <v>0</v>
          </cell>
          <cell r="T173">
            <v>0</v>
          </cell>
        </row>
        <row r="174">
          <cell r="A174" t="str">
            <v>2.2.8.7.05</v>
          </cell>
          <cell r="B174" t="str">
            <v>Servicios de informática y sistemas computarizados</v>
          </cell>
          <cell r="D174">
            <v>1230000</v>
          </cell>
          <cell r="F174">
            <v>0</v>
          </cell>
          <cell r="H174">
            <v>1230000</v>
          </cell>
          <cell r="J174">
            <v>1032292.75</v>
          </cell>
          <cell r="L174">
            <v>197707.25</v>
          </cell>
          <cell r="N174">
            <v>0</v>
          </cell>
          <cell r="P174">
            <v>0</v>
          </cell>
          <cell r="R174">
            <v>0</v>
          </cell>
          <cell r="T174">
            <v>0</v>
          </cell>
        </row>
        <row r="175">
          <cell r="A175" t="str">
            <v>2.2.8.7.06</v>
          </cell>
          <cell r="B175" t="str">
            <v>Otros servicios técnicos profesionales</v>
          </cell>
          <cell r="D175">
            <v>8858468</v>
          </cell>
          <cell r="F175">
            <v>-3700000</v>
          </cell>
          <cell r="H175">
            <v>5158468</v>
          </cell>
          <cell r="J175">
            <v>3691336.12</v>
          </cell>
          <cell r="L175">
            <v>1467131.88</v>
          </cell>
          <cell r="N175">
            <v>443937.8</v>
          </cell>
          <cell r="P175">
            <v>373937.8</v>
          </cell>
          <cell r="R175">
            <v>282160</v>
          </cell>
          <cell r="T175">
            <v>282160</v>
          </cell>
        </row>
        <row r="176">
          <cell r="A176" t="str">
            <v>2.2.2.2.9</v>
          </cell>
          <cell r="D176">
            <v>42350000</v>
          </cell>
          <cell r="F176">
            <v>-3491194</v>
          </cell>
          <cell r="H176">
            <v>38858806</v>
          </cell>
          <cell r="J176">
            <v>11244403.17</v>
          </cell>
          <cell r="L176">
            <v>27614402.829999998</v>
          </cell>
          <cell r="N176">
            <v>7807079.8300000001</v>
          </cell>
          <cell r="P176">
            <v>2794920.69</v>
          </cell>
          <cell r="R176">
            <v>490217.43</v>
          </cell>
          <cell r="T176">
            <v>490217.43</v>
          </cell>
        </row>
        <row r="177">
          <cell r="A177">
            <v>2.2000000000000002</v>
          </cell>
          <cell r="B177" t="str">
            <v>CONTRATACIÓN DE SERVICIOS</v>
          </cell>
          <cell r="D177">
            <v>42350000</v>
          </cell>
          <cell r="F177">
            <v>-3491194</v>
          </cell>
          <cell r="H177">
            <v>38858806</v>
          </cell>
          <cell r="J177">
            <v>11244403.17</v>
          </cell>
          <cell r="L177">
            <v>27614402.829999998</v>
          </cell>
          <cell r="N177">
            <v>7807079.8300000001</v>
          </cell>
          <cell r="P177">
            <v>2794920.69</v>
          </cell>
          <cell r="R177">
            <v>490217.43</v>
          </cell>
          <cell r="T177">
            <v>490217.43</v>
          </cell>
        </row>
        <row r="178">
          <cell r="A178" t="str">
            <v>2.2.9</v>
          </cell>
          <cell r="B178" t="str">
            <v>OTRAS CONTRATACIONES DE SERVICIOS</v>
          </cell>
          <cell r="D178">
            <v>42350000</v>
          </cell>
          <cell r="F178">
            <v>-3491194</v>
          </cell>
          <cell r="H178">
            <v>38858806</v>
          </cell>
          <cell r="J178">
            <v>11244403.17</v>
          </cell>
          <cell r="L178">
            <v>27614402.829999998</v>
          </cell>
          <cell r="N178">
            <v>7807079.8300000001</v>
          </cell>
          <cell r="P178">
            <v>2794920.69</v>
          </cell>
          <cell r="R178">
            <v>490217.43</v>
          </cell>
          <cell r="T178">
            <v>490217.43</v>
          </cell>
        </row>
        <row r="179">
          <cell r="A179" t="str">
            <v>2.2.9.1</v>
          </cell>
          <cell r="B179" t="str">
            <v>Otras contrataciones de servicios</v>
          </cell>
          <cell r="D179">
            <v>1100000</v>
          </cell>
          <cell r="F179">
            <v>308806</v>
          </cell>
          <cell r="H179">
            <v>1408806</v>
          </cell>
          <cell r="J179">
            <v>479240.92</v>
          </cell>
          <cell r="L179">
            <v>929565.08</v>
          </cell>
          <cell r="N179">
            <v>308805.83</v>
          </cell>
          <cell r="P179">
            <v>308805.83</v>
          </cell>
          <cell r="R179">
            <v>159182</v>
          </cell>
          <cell r="T179">
            <v>159182</v>
          </cell>
        </row>
        <row r="180">
          <cell r="A180" t="str">
            <v>2.2.9.1.01</v>
          </cell>
          <cell r="B180" t="str">
            <v>Otras contrataciones de servicios</v>
          </cell>
          <cell r="D180">
            <v>1100000</v>
          </cell>
          <cell r="F180">
            <v>308806</v>
          </cell>
          <cell r="H180">
            <v>1408806</v>
          </cell>
          <cell r="J180">
            <v>479240.92</v>
          </cell>
          <cell r="L180">
            <v>929565.08</v>
          </cell>
          <cell r="N180">
            <v>308805.83</v>
          </cell>
          <cell r="P180">
            <v>308805.83</v>
          </cell>
          <cell r="R180">
            <v>159182</v>
          </cell>
          <cell r="T180">
            <v>159182</v>
          </cell>
        </row>
        <row r="181">
          <cell r="A181" t="str">
            <v>2.2.9.2</v>
          </cell>
          <cell r="B181" t="str">
            <v>Servicios de alimentación</v>
          </cell>
          <cell r="D181">
            <v>41250000</v>
          </cell>
          <cell r="F181">
            <v>-3800000</v>
          </cell>
          <cell r="H181">
            <v>37450000</v>
          </cell>
          <cell r="J181">
            <v>10765162.25</v>
          </cell>
          <cell r="L181">
            <v>26684837.75</v>
          </cell>
          <cell r="N181">
            <v>7498274</v>
          </cell>
          <cell r="P181">
            <v>2486114.86</v>
          </cell>
          <cell r="R181">
            <v>331035.43</v>
          </cell>
          <cell r="T181">
            <v>331035.43</v>
          </cell>
        </row>
        <row r="182">
          <cell r="A182" t="str">
            <v>2.2.9.2.01</v>
          </cell>
          <cell r="B182" t="str">
            <v>Servicios de alimentación</v>
          </cell>
          <cell r="D182">
            <v>21350000</v>
          </cell>
          <cell r="F182">
            <v>-1800000</v>
          </cell>
          <cell r="H182">
            <v>19550000</v>
          </cell>
          <cell r="J182">
            <v>2807931.25</v>
          </cell>
          <cell r="L182">
            <v>16742068.75</v>
          </cell>
          <cell r="N182">
            <v>6973505</v>
          </cell>
          <cell r="P182">
            <v>2278470.2599999998</v>
          </cell>
          <cell r="R182">
            <v>203831.43</v>
          </cell>
          <cell r="T182">
            <v>203831.43</v>
          </cell>
        </row>
        <row r="183">
          <cell r="A183" t="str">
            <v>2.2.9.2.03</v>
          </cell>
          <cell r="B183" t="str">
            <v>Servicios de Catering</v>
          </cell>
          <cell r="D183">
            <v>19900000</v>
          </cell>
          <cell r="F183">
            <v>-2000000</v>
          </cell>
          <cell r="H183">
            <v>17900000</v>
          </cell>
          <cell r="J183">
            <v>7957231</v>
          </cell>
          <cell r="L183">
            <v>9942769</v>
          </cell>
          <cell r="N183">
            <v>524769</v>
          </cell>
          <cell r="P183">
            <v>207644.6</v>
          </cell>
          <cell r="R183">
            <v>127204</v>
          </cell>
          <cell r="T183">
            <v>127204</v>
          </cell>
        </row>
        <row r="184">
          <cell r="A184" t="str">
            <v>2.3.2.3.1</v>
          </cell>
          <cell r="D184">
            <v>5570000</v>
          </cell>
          <cell r="F184">
            <v>825000</v>
          </cell>
          <cell r="H184">
            <v>6395000</v>
          </cell>
          <cell r="J184">
            <v>3057003.1</v>
          </cell>
          <cell r="L184">
            <v>3337996.9</v>
          </cell>
          <cell r="N184">
            <v>1949944.9</v>
          </cell>
          <cell r="P184">
            <v>53815</v>
          </cell>
          <cell r="R184">
            <v>6400</v>
          </cell>
          <cell r="T184">
            <v>6400</v>
          </cell>
        </row>
        <row r="185">
          <cell r="A185">
            <v>2.2999999999999998</v>
          </cell>
          <cell r="B185" t="str">
            <v>MATERIALES Y SUMINISTROS</v>
          </cell>
          <cell r="D185">
            <v>5570000</v>
          </cell>
          <cell r="F185">
            <v>825000</v>
          </cell>
          <cell r="H185">
            <v>6395000</v>
          </cell>
          <cell r="J185">
            <v>3057003.1</v>
          </cell>
          <cell r="L185">
            <v>3337996.9</v>
          </cell>
          <cell r="N185">
            <v>1949944.9</v>
          </cell>
          <cell r="P185">
            <v>53815</v>
          </cell>
          <cell r="R185">
            <v>6400</v>
          </cell>
          <cell r="T185">
            <v>6400</v>
          </cell>
        </row>
        <row r="186">
          <cell r="A186" t="str">
            <v>2.3.1</v>
          </cell>
          <cell r="B186" t="str">
            <v>ALIMENTOS Y PRODUCTOS AGROFORESTALES</v>
          </cell>
          <cell r="D186">
            <v>5570000</v>
          </cell>
          <cell r="F186">
            <v>825000</v>
          </cell>
          <cell r="H186">
            <v>6395000</v>
          </cell>
          <cell r="J186">
            <v>3057003.1</v>
          </cell>
          <cell r="L186">
            <v>3337996.9</v>
          </cell>
          <cell r="N186">
            <v>1949944.9</v>
          </cell>
          <cell r="P186">
            <v>53815</v>
          </cell>
          <cell r="R186">
            <v>6400</v>
          </cell>
          <cell r="T186">
            <v>6400</v>
          </cell>
        </row>
        <row r="187">
          <cell r="A187" t="str">
            <v>2.3.1.1</v>
          </cell>
          <cell r="B187" t="str">
            <v>Alimentos y bebidas para personas</v>
          </cell>
          <cell r="D187">
            <v>4030000</v>
          </cell>
          <cell r="F187">
            <v>-1000000</v>
          </cell>
          <cell r="H187">
            <v>3030000</v>
          </cell>
          <cell r="J187">
            <v>1598133</v>
          </cell>
          <cell r="L187">
            <v>1431867</v>
          </cell>
          <cell r="N187">
            <v>53815</v>
          </cell>
          <cell r="P187">
            <v>53815</v>
          </cell>
          <cell r="R187">
            <v>6400</v>
          </cell>
          <cell r="T187">
            <v>6400</v>
          </cell>
        </row>
        <row r="188">
          <cell r="A188" t="str">
            <v>2.3.1.1.01</v>
          </cell>
          <cell r="B188" t="str">
            <v>Alimentos y bebidas para personas</v>
          </cell>
          <cell r="D188">
            <v>4030000</v>
          </cell>
          <cell r="F188">
            <v>-1000000</v>
          </cell>
          <cell r="H188">
            <v>3030000</v>
          </cell>
          <cell r="J188">
            <v>1598133</v>
          </cell>
          <cell r="L188">
            <v>1431867</v>
          </cell>
          <cell r="N188">
            <v>53815</v>
          </cell>
          <cell r="P188">
            <v>53815</v>
          </cell>
          <cell r="R188">
            <v>6400</v>
          </cell>
          <cell r="T188">
            <v>6400</v>
          </cell>
        </row>
        <row r="189">
          <cell r="A189" t="str">
            <v>2.3.1.3</v>
          </cell>
          <cell r="B189" t="str">
            <v>Productos agroforestales y pecuarios</v>
          </cell>
          <cell r="D189">
            <v>1230000</v>
          </cell>
          <cell r="F189">
            <v>150000</v>
          </cell>
          <cell r="H189">
            <v>1380000</v>
          </cell>
          <cell r="J189">
            <v>1255000</v>
          </cell>
          <cell r="L189">
            <v>125000</v>
          </cell>
          <cell r="N189">
            <v>125000</v>
          </cell>
          <cell r="P189">
            <v>0</v>
          </cell>
          <cell r="R189">
            <v>0</v>
          </cell>
          <cell r="T189">
            <v>0</v>
          </cell>
        </row>
        <row r="190">
          <cell r="A190" t="str">
            <v>2.3.1.3.03</v>
          </cell>
          <cell r="B190" t="str">
            <v>Productos forestales</v>
          </cell>
          <cell r="D190">
            <v>1230000</v>
          </cell>
          <cell r="F190">
            <v>150000</v>
          </cell>
          <cell r="H190">
            <v>1380000</v>
          </cell>
          <cell r="J190">
            <v>1255000</v>
          </cell>
          <cell r="L190">
            <v>125000</v>
          </cell>
          <cell r="N190">
            <v>125000</v>
          </cell>
          <cell r="P190">
            <v>0</v>
          </cell>
          <cell r="R190">
            <v>0</v>
          </cell>
          <cell r="T190">
            <v>0</v>
          </cell>
        </row>
        <row r="191">
          <cell r="A191" t="str">
            <v>2.3.1.4</v>
          </cell>
          <cell r="B191" t="str">
            <v>Madera, corcho y sus manufacturas</v>
          </cell>
          <cell r="D191">
            <v>310000</v>
          </cell>
          <cell r="F191">
            <v>1675000</v>
          </cell>
          <cell r="H191">
            <v>1985000</v>
          </cell>
          <cell r="J191">
            <v>203870.1</v>
          </cell>
          <cell r="L191">
            <v>1781129.9</v>
          </cell>
          <cell r="N191">
            <v>1771129.9</v>
          </cell>
          <cell r="P191">
            <v>0</v>
          </cell>
          <cell r="R191">
            <v>0</v>
          </cell>
          <cell r="T191">
            <v>0</v>
          </cell>
        </row>
        <row r="192">
          <cell r="A192" t="str">
            <v>2.3.1.4.01</v>
          </cell>
          <cell r="B192" t="str">
            <v>Madera, corcho y sus manufacturas</v>
          </cell>
          <cell r="D192">
            <v>310000</v>
          </cell>
          <cell r="F192">
            <v>1675000</v>
          </cell>
          <cell r="H192">
            <v>1985000</v>
          </cell>
          <cell r="J192">
            <v>203870.1</v>
          </cell>
          <cell r="L192">
            <v>1781129.9</v>
          </cell>
          <cell r="N192">
            <v>1771129.9</v>
          </cell>
          <cell r="P192">
            <v>0</v>
          </cell>
          <cell r="R192">
            <v>0</v>
          </cell>
          <cell r="T192">
            <v>0</v>
          </cell>
        </row>
        <row r="193">
          <cell r="A193" t="str">
            <v>2.3.2.3.2</v>
          </cell>
          <cell r="D193">
            <v>7733000</v>
          </cell>
          <cell r="F193">
            <v>-3358600.94</v>
          </cell>
          <cell r="H193">
            <v>4374399.0599999996</v>
          </cell>
          <cell r="J193">
            <v>2378884.25</v>
          </cell>
          <cell r="L193">
            <v>1995514.81</v>
          </cell>
          <cell r="N193">
            <v>416014.81</v>
          </cell>
          <cell r="P193">
            <v>122177.2</v>
          </cell>
          <cell r="R193">
            <v>122177.2</v>
          </cell>
          <cell r="T193">
            <v>122177.2</v>
          </cell>
        </row>
        <row r="194">
          <cell r="A194">
            <v>2.2999999999999998</v>
          </cell>
          <cell r="B194" t="str">
            <v>MATERIALES Y SUMINISTROS</v>
          </cell>
          <cell r="D194">
            <v>7733000</v>
          </cell>
          <cell r="F194">
            <v>-3358600.94</v>
          </cell>
          <cell r="H194">
            <v>4374399.0599999996</v>
          </cell>
          <cell r="J194">
            <v>2378884.25</v>
          </cell>
          <cell r="L194">
            <v>1995514.81</v>
          </cell>
          <cell r="N194">
            <v>416014.81</v>
          </cell>
          <cell r="P194">
            <v>122177.2</v>
          </cell>
          <cell r="R194">
            <v>122177.2</v>
          </cell>
          <cell r="T194">
            <v>122177.2</v>
          </cell>
        </row>
        <row r="195">
          <cell r="A195" t="str">
            <v>2.3.2</v>
          </cell>
          <cell r="B195" t="str">
            <v>TEXTILES Y VESTUARIOS</v>
          </cell>
          <cell r="D195">
            <v>7733000</v>
          </cell>
          <cell r="F195">
            <v>-3358600.94</v>
          </cell>
          <cell r="H195">
            <v>4374399.0599999996</v>
          </cell>
          <cell r="J195">
            <v>2378884.25</v>
          </cell>
          <cell r="L195">
            <v>1995514.81</v>
          </cell>
          <cell r="N195">
            <v>416014.81</v>
          </cell>
          <cell r="P195">
            <v>122177.2</v>
          </cell>
          <cell r="R195">
            <v>122177.2</v>
          </cell>
          <cell r="T195">
            <v>122177.2</v>
          </cell>
        </row>
        <row r="196">
          <cell r="A196" t="str">
            <v>2.3.2.1</v>
          </cell>
          <cell r="B196" t="str">
            <v>Hilados, fibras, telas y útiles de costura</v>
          </cell>
          <cell r="D196">
            <v>208000</v>
          </cell>
          <cell r="F196">
            <v>0</v>
          </cell>
          <cell r="H196">
            <v>208000</v>
          </cell>
          <cell r="J196">
            <v>203693</v>
          </cell>
          <cell r="L196">
            <v>4307</v>
          </cell>
          <cell r="N196">
            <v>4307</v>
          </cell>
          <cell r="P196">
            <v>4307</v>
          </cell>
          <cell r="R196">
            <v>4307</v>
          </cell>
          <cell r="T196">
            <v>4307</v>
          </cell>
        </row>
        <row r="197">
          <cell r="A197" t="str">
            <v>2.3.2.1.01</v>
          </cell>
          <cell r="B197" t="str">
            <v>Hilados, fibras, telas y útiles de costura</v>
          </cell>
          <cell r="D197">
            <v>208000</v>
          </cell>
          <cell r="F197">
            <v>0</v>
          </cell>
          <cell r="H197">
            <v>208000</v>
          </cell>
          <cell r="J197">
            <v>203693</v>
          </cell>
          <cell r="L197">
            <v>4307</v>
          </cell>
          <cell r="N197">
            <v>4307</v>
          </cell>
          <cell r="P197">
            <v>4307</v>
          </cell>
          <cell r="R197">
            <v>4307</v>
          </cell>
          <cell r="T197">
            <v>4307</v>
          </cell>
        </row>
        <row r="198">
          <cell r="A198" t="str">
            <v>2.3.2.2</v>
          </cell>
          <cell r="B198" t="str">
            <v>Acabados textiles</v>
          </cell>
          <cell r="D198">
            <v>3475000</v>
          </cell>
          <cell r="F198">
            <v>-2353400.94</v>
          </cell>
          <cell r="H198">
            <v>1121599.06</v>
          </cell>
          <cell r="J198">
            <v>330359.06</v>
          </cell>
          <cell r="L198">
            <v>791240</v>
          </cell>
          <cell r="N198">
            <v>109740</v>
          </cell>
          <cell r="P198">
            <v>109740</v>
          </cell>
          <cell r="R198">
            <v>109740</v>
          </cell>
          <cell r="T198">
            <v>109740</v>
          </cell>
        </row>
        <row r="199">
          <cell r="A199" t="str">
            <v>2.3.2.2.01</v>
          </cell>
          <cell r="B199" t="str">
            <v>Acabados textiles</v>
          </cell>
          <cell r="D199">
            <v>3475000</v>
          </cell>
          <cell r="F199">
            <v>-2353400.94</v>
          </cell>
          <cell r="H199">
            <v>1121599.06</v>
          </cell>
          <cell r="J199">
            <v>330359.06</v>
          </cell>
          <cell r="L199">
            <v>791240</v>
          </cell>
          <cell r="N199">
            <v>109740</v>
          </cell>
          <cell r="P199">
            <v>109740</v>
          </cell>
          <cell r="R199">
            <v>109740</v>
          </cell>
          <cell r="T199">
            <v>109740</v>
          </cell>
        </row>
        <row r="200">
          <cell r="A200" t="str">
            <v>2.3.2.3</v>
          </cell>
          <cell r="B200" t="str">
            <v>Prendas y accesorios de vestir</v>
          </cell>
          <cell r="D200">
            <v>4050000</v>
          </cell>
          <cell r="F200">
            <v>-1005200</v>
          </cell>
          <cell r="H200">
            <v>3044800</v>
          </cell>
          <cell r="J200">
            <v>1844832.19</v>
          </cell>
          <cell r="L200">
            <v>1199967.81</v>
          </cell>
          <cell r="N200">
            <v>301967.81</v>
          </cell>
          <cell r="P200">
            <v>8130.2</v>
          </cell>
          <cell r="R200">
            <v>8130.2</v>
          </cell>
          <cell r="T200">
            <v>8130.2</v>
          </cell>
        </row>
        <row r="201">
          <cell r="A201" t="str">
            <v>2.3.2.3.01</v>
          </cell>
          <cell r="B201" t="str">
            <v>Prendas y accesorios de vestir</v>
          </cell>
          <cell r="D201">
            <v>4050000</v>
          </cell>
          <cell r="F201">
            <v>-1005200</v>
          </cell>
          <cell r="H201">
            <v>3044800</v>
          </cell>
          <cell r="J201">
            <v>1844832.19</v>
          </cell>
          <cell r="L201">
            <v>1199967.81</v>
          </cell>
          <cell r="N201">
            <v>301967.81</v>
          </cell>
          <cell r="P201">
            <v>8130.2</v>
          </cell>
          <cell r="R201">
            <v>8130.2</v>
          </cell>
          <cell r="T201">
            <v>8130.2</v>
          </cell>
        </row>
        <row r="202">
          <cell r="A202" t="str">
            <v>Ref CCP Concepto.Ref CCP Cuenta</v>
          </cell>
          <cell r="C202" t="str">
            <v>Presupuesto Inicial</v>
          </cell>
          <cell r="E202" t="str">
            <v>Modificaciones Presupestarias</v>
          </cell>
          <cell r="G202" t="str">
            <v>Presupuesto Vigente</v>
          </cell>
          <cell r="I202" t="str">
            <v>Presupuesto Disponible</v>
          </cell>
          <cell r="K202" t="str">
            <v>ETAPAS DEL GASTO</v>
          </cell>
        </row>
        <row r="203">
          <cell r="K203" t="str">
            <v>Preventivo</v>
          </cell>
          <cell r="M203" t="str">
            <v>Compromiso</v>
          </cell>
          <cell r="O203" t="str">
            <v>Devengado</v>
          </cell>
          <cell r="Q203" t="str">
            <v>Libramiento</v>
          </cell>
          <cell r="S203" t="str">
            <v>Pagado</v>
          </cell>
        </row>
        <row r="205">
          <cell r="A205" t="str">
            <v>Total General</v>
          </cell>
          <cell r="D205">
            <v>3017699205</v>
          </cell>
          <cell r="F205">
            <v>42758103.539999999</v>
          </cell>
          <cell r="H205">
            <v>3060457308.54</v>
          </cell>
          <cell r="J205">
            <v>1929753247.7</v>
          </cell>
          <cell r="L205">
            <v>1130704060.8399999</v>
          </cell>
          <cell r="N205">
            <v>1048492584.1799999</v>
          </cell>
          <cell r="P205">
            <v>963070794.98000002</v>
          </cell>
          <cell r="R205">
            <v>914418164.63999999</v>
          </cell>
          <cell r="T205">
            <v>911156961.49000001</v>
          </cell>
        </row>
        <row r="206">
          <cell r="A206" t="str">
            <v>2.3.2.3.3</v>
          </cell>
          <cell r="D206">
            <v>7655000</v>
          </cell>
          <cell r="F206">
            <v>-500000</v>
          </cell>
          <cell r="H206">
            <v>7155000</v>
          </cell>
          <cell r="J206">
            <v>5721963.2800000003</v>
          </cell>
          <cell r="L206">
            <v>1433036.72</v>
          </cell>
          <cell r="N206">
            <v>887363.72</v>
          </cell>
          <cell r="P206">
            <v>427791.48</v>
          </cell>
          <cell r="R206">
            <v>15141.94</v>
          </cell>
          <cell r="T206">
            <v>11129.94</v>
          </cell>
        </row>
        <row r="207">
          <cell r="A207">
            <v>2.2999999999999998</v>
          </cell>
          <cell r="B207" t="str">
            <v>MATERIALES Y SUMINISTROS</v>
          </cell>
          <cell r="D207">
            <v>7655000</v>
          </cell>
          <cell r="F207">
            <v>-500000</v>
          </cell>
          <cell r="H207">
            <v>7155000</v>
          </cell>
          <cell r="J207">
            <v>5721963.2800000003</v>
          </cell>
          <cell r="L207">
            <v>1433036.72</v>
          </cell>
          <cell r="N207">
            <v>887363.72</v>
          </cell>
          <cell r="P207">
            <v>427791.48</v>
          </cell>
          <cell r="R207">
            <v>15141.94</v>
          </cell>
          <cell r="T207">
            <v>11129.94</v>
          </cell>
        </row>
        <row r="208">
          <cell r="A208" t="str">
            <v>2.3.3</v>
          </cell>
          <cell r="B208" t="str">
            <v>PAPEL, CARTÓN E IMPRESOS</v>
          </cell>
          <cell r="D208">
            <v>7655000</v>
          </cell>
          <cell r="F208">
            <v>-500000</v>
          </cell>
          <cell r="H208">
            <v>7155000</v>
          </cell>
          <cell r="J208">
            <v>5721963.2800000003</v>
          </cell>
          <cell r="L208">
            <v>1433036.72</v>
          </cell>
          <cell r="N208">
            <v>887363.72</v>
          </cell>
          <cell r="P208">
            <v>427791.48</v>
          </cell>
          <cell r="R208">
            <v>15141.94</v>
          </cell>
          <cell r="T208">
            <v>11129.94</v>
          </cell>
        </row>
        <row r="209">
          <cell r="A209" t="str">
            <v>2.3.3.1</v>
          </cell>
          <cell r="B209" t="str">
            <v>Papel de escritorio</v>
          </cell>
          <cell r="D209">
            <v>1065000</v>
          </cell>
          <cell r="F209">
            <v>-25000</v>
          </cell>
          <cell r="H209">
            <v>1040000</v>
          </cell>
          <cell r="J209">
            <v>1028096.16</v>
          </cell>
          <cell r="L209">
            <v>11903.84</v>
          </cell>
          <cell r="N209">
            <v>11903.84</v>
          </cell>
          <cell r="P209">
            <v>11903.84</v>
          </cell>
          <cell r="R209">
            <v>0</v>
          </cell>
          <cell r="T209">
            <v>0</v>
          </cell>
        </row>
        <row r="210">
          <cell r="A210" t="str">
            <v>2.3.3.1.01</v>
          </cell>
          <cell r="B210" t="str">
            <v>Papel de escritorio</v>
          </cell>
          <cell r="D210">
            <v>1065000</v>
          </cell>
          <cell r="F210">
            <v>-25000</v>
          </cell>
          <cell r="H210">
            <v>1040000</v>
          </cell>
          <cell r="J210">
            <v>1028096.16</v>
          </cell>
          <cell r="L210">
            <v>11903.84</v>
          </cell>
          <cell r="N210">
            <v>11903.84</v>
          </cell>
          <cell r="P210">
            <v>11903.84</v>
          </cell>
          <cell r="R210">
            <v>0</v>
          </cell>
          <cell r="T210">
            <v>0</v>
          </cell>
        </row>
        <row r="211">
          <cell r="A211" t="str">
            <v>2.3.3.2</v>
          </cell>
          <cell r="B211" t="str">
            <v>Papel y cartón</v>
          </cell>
          <cell r="D211">
            <v>3025000</v>
          </cell>
          <cell r="F211">
            <v>50000</v>
          </cell>
          <cell r="H211">
            <v>3075000</v>
          </cell>
          <cell r="J211">
            <v>1668792.12</v>
          </cell>
          <cell r="L211">
            <v>1406207.88</v>
          </cell>
          <cell r="N211">
            <v>875459.88</v>
          </cell>
          <cell r="P211">
            <v>415887.64</v>
          </cell>
          <cell r="R211">
            <v>15141.94</v>
          </cell>
          <cell r="T211">
            <v>11129.94</v>
          </cell>
        </row>
        <row r="212">
          <cell r="A212" t="str">
            <v>2.3.3.2.01</v>
          </cell>
          <cell r="B212" t="str">
            <v>Papel y cartón</v>
          </cell>
          <cell r="D212">
            <v>3025000</v>
          </cell>
          <cell r="F212">
            <v>50000</v>
          </cell>
          <cell r="H212">
            <v>3075000</v>
          </cell>
          <cell r="J212">
            <v>1668792.12</v>
          </cell>
          <cell r="L212">
            <v>1406207.88</v>
          </cell>
          <cell r="N212">
            <v>875459.88</v>
          </cell>
          <cell r="P212">
            <v>415887.64</v>
          </cell>
          <cell r="R212">
            <v>15141.94</v>
          </cell>
          <cell r="T212">
            <v>11129.94</v>
          </cell>
        </row>
        <row r="213">
          <cell r="A213" t="str">
            <v>2.3.3.3</v>
          </cell>
          <cell r="B213" t="str">
            <v>Productos de artes gráficas</v>
          </cell>
          <cell r="D213">
            <v>2410000</v>
          </cell>
          <cell r="F213">
            <v>-500000</v>
          </cell>
          <cell r="H213">
            <v>1910000</v>
          </cell>
          <cell r="J213">
            <v>1910000</v>
          </cell>
          <cell r="L213">
            <v>0</v>
          </cell>
          <cell r="N213">
            <v>0</v>
          </cell>
          <cell r="P213">
            <v>0</v>
          </cell>
          <cell r="R213">
            <v>0</v>
          </cell>
          <cell r="T213">
            <v>0</v>
          </cell>
        </row>
        <row r="214">
          <cell r="A214" t="str">
            <v>2.3.3.3.01</v>
          </cell>
          <cell r="B214" t="str">
            <v>Productos de artes gráficas</v>
          </cell>
          <cell r="D214">
            <v>2410000</v>
          </cell>
          <cell r="F214">
            <v>-500000</v>
          </cell>
          <cell r="H214">
            <v>1910000</v>
          </cell>
          <cell r="J214">
            <v>1910000</v>
          </cell>
          <cell r="L214">
            <v>0</v>
          </cell>
          <cell r="N214">
            <v>0</v>
          </cell>
          <cell r="P214">
            <v>0</v>
          </cell>
          <cell r="R214">
            <v>0</v>
          </cell>
          <cell r="T214">
            <v>0</v>
          </cell>
        </row>
        <row r="215">
          <cell r="A215" t="str">
            <v>2.3.3.4</v>
          </cell>
          <cell r="B215" t="str">
            <v>Libros, revistas y periódicos</v>
          </cell>
          <cell r="D215">
            <v>155000</v>
          </cell>
          <cell r="F215">
            <v>-25000</v>
          </cell>
          <cell r="H215">
            <v>130000</v>
          </cell>
          <cell r="J215">
            <v>115075</v>
          </cell>
          <cell r="L215">
            <v>14925</v>
          </cell>
          <cell r="N215">
            <v>0</v>
          </cell>
          <cell r="P215">
            <v>0</v>
          </cell>
          <cell r="R215">
            <v>0</v>
          </cell>
          <cell r="T215">
            <v>0</v>
          </cell>
        </row>
        <row r="216">
          <cell r="A216" t="str">
            <v>2.3.3.4.01</v>
          </cell>
          <cell r="B216" t="str">
            <v>Libros, revistas y periódicos</v>
          </cell>
          <cell r="D216">
            <v>155000</v>
          </cell>
          <cell r="F216">
            <v>-25000</v>
          </cell>
          <cell r="H216">
            <v>130000</v>
          </cell>
          <cell r="J216">
            <v>115075</v>
          </cell>
          <cell r="L216">
            <v>14925</v>
          </cell>
          <cell r="N216">
            <v>0</v>
          </cell>
          <cell r="P216">
            <v>0</v>
          </cell>
          <cell r="R216">
            <v>0</v>
          </cell>
          <cell r="T216">
            <v>0</v>
          </cell>
        </row>
        <row r="217">
          <cell r="A217" t="str">
            <v>2.3.3.5</v>
          </cell>
          <cell r="B217" t="str">
            <v>Textos de enseñanza</v>
          </cell>
          <cell r="D217">
            <v>1000000</v>
          </cell>
          <cell r="F217">
            <v>0</v>
          </cell>
          <cell r="H217">
            <v>1000000</v>
          </cell>
          <cell r="J217">
            <v>1000000</v>
          </cell>
          <cell r="L217">
            <v>0</v>
          </cell>
          <cell r="N217">
            <v>0</v>
          </cell>
          <cell r="P217">
            <v>0</v>
          </cell>
          <cell r="R217">
            <v>0</v>
          </cell>
          <cell r="T217">
            <v>0</v>
          </cell>
        </row>
        <row r="218">
          <cell r="A218" t="str">
            <v>2.3.3.5.01</v>
          </cell>
          <cell r="B218" t="str">
            <v>Textos de enseñanza</v>
          </cell>
          <cell r="D218">
            <v>1000000</v>
          </cell>
          <cell r="F218">
            <v>0</v>
          </cell>
          <cell r="H218">
            <v>1000000</v>
          </cell>
          <cell r="J218">
            <v>1000000</v>
          </cell>
          <cell r="L218">
            <v>0</v>
          </cell>
          <cell r="N218">
            <v>0</v>
          </cell>
          <cell r="P218">
            <v>0</v>
          </cell>
          <cell r="R218">
            <v>0</v>
          </cell>
          <cell r="T218">
            <v>0</v>
          </cell>
        </row>
        <row r="219">
          <cell r="A219" t="str">
            <v>2.3.2.3.5</v>
          </cell>
          <cell r="D219">
            <v>1160000</v>
          </cell>
          <cell r="F219">
            <v>-400000</v>
          </cell>
          <cell r="H219">
            <v>760000</v>
          </cell>
          <cell r="J219">
            <v>759852.5</v>
          </cell>
          <cell r="L219">
            <v>147.5</v>
          </cell>
          <cell r="N219">
            <v>147.5</v>
          </cell>
          <cell r="P219">
            <v>147.5</v>
          </cell>
          <cell r="R219">
            <v>147.5</v>
          </cell>
          <cell r="T219">
            <v>147.5</v>
          </cell>
        </row>
        <row r="220">
          <cell r="A220">
            <v>2.2999999999999998</v>
          </cell>
          <cell r="B220" t="str">
            <v>MATERIALES Y SUMINISTROS</v>
          </cell>
          <cell r="D220">
            <v>1160000</v>
          </cell>
          <cell r="F220">
            <v>-400000</v>
          </cell>
          <cell r="H220">
            <v>760000</v>
          </cell>
          <cell r="J220">
            <v>759852.5</v>
          </cell>
          <cell r="L220">
            <v>147.5</v>
          </cell>
          <cell r="N220">
            <v>147.5</v>
          </cell>
          <cell r="P220">
            <v>147.5</v>
          </cell>
          <cell r="R220">
            <v>147.5</v>
          </cell>
          <cell r="T220">
            <v>147.5</v>
          </cell>
        </row>
        <row r="221">
          <cell r="A221" t="str">
            <v>2.3.5</v>
          </cell>
          <cell r="B221" t="str">
            <v>CUERO, CAUCHO Y PLÁSTICO</v>
          </cell>
          <cell r="D221">
            <v>1160000</v>
          </cell>
          <cell r="F221">
            <v>-400000</v>
          </cell>
          <cell r="H221">
            <v>760000</v>
          </cell>
          <cell r="J221">
            <v>759852.5</v>
          </cell>
          <cell r="L221">
            <v>147.5</v>
          </cell>
          <cell r="N221">
            <v>147.5</v>
          </cell>
          <cell r="P221">
            <v>147.5</v>
          </cell>
          <cell r="R221">
            <v>147.5</v>
          </cell>
          <cell r="T221">
            <v>147.5</v>
          </cell>
        </row>
        <row r="222">
          <cell r="A222" t="str">
            <v>2.3.5.3</v>
          </cell>
          <cell r="B222" t="str">
            <v>Llantas y neumáticos</v>
          </cell>
          <cell r="D222">
            <v>650000</v>
          </cell>
          <cell r="F222">
            <v>0</v>
          </cell>
          <cell r="H222">
            <v>650000</v>
          </cell>
          <cell r="J222">
            <v>650000</v>
          </cell>
          <cell r="L222">
            <v>0</v>
          </cell>
          <cell r="N222">
            <v>0</v>
          </cell>
          <cell r="P222">
            <v>0</v>
          </cell>
          <cell r="R222">
            <v>0</v>
          </cell>
          <cell r="T222">
            <v>0</v>
          </cell>
        </row>
        <row r="223">
          <cell r="A223" t="str">
            <v>2.3.5.3.01</v>
          </cell>
          <cell r="B223" t="str">
            <v>Llantas y neumáticos</v>
          </cell>
          <cell r="D223">
            <v>650000</v>
          </cell>
          <cell r="F223">
            <v>0</v>
          </cell>
          <cell r="H223">
            <v>650000</v>
          </cell>
          <cell r="J223">
            <v>650000</v>
          </cell>
          <cell r="L223">
            <v>0</v>
          </cell>
          <cell r="N223">
            <v>0</v>
          </cell>
          <cell r="P223">
            <v>0</v>
          </cell>
          <cell r="R223">
            <v>0</v>
          </cell>
          <cell r="T223">
            <v>0</v>
          </cell>
        </row>
        <row r="224">
          <cell r="A224" t="str">
            <v>2.3.5.4</v>
          </cell>
          <cell r="B224" t="str">
            <v>Artículos de caucho</v>
          </cell>
          <cell r="D224">
            <v>5000</v>
          </cell>
          <cell r="F224">
            <v>0</v>
          </cell>
          <cell r="H224">
            <v>5000</v>
          </cell>
          <cell r="J224">
            <v>5000</v>
          </cell>
          <cell r="L224">
            <v>0</v>
          </cell>
          <cell r="N224">
            <v>0</v>
          </cell>
          <cell r="P224">
            <v>0</v>
          </cell>
          <cell r="R224">
            <v>0</v>
          </cell>
          <cell r="T224">
            <v>0</v>
          </cell>
        </row>
        <row r="225">
          <cell r="A225" t="str">
            <v>2.3.5.4.01</v>
          </cell>
          <cell r="B225" t="str">
            <v>Artículos de caucho</v>
          </cell>
          <cell r="D225">
            <v>5000</v>
          </cell>
          <cell r="F225">
            <v>0</v>
          </cell>
          <cell r="H225">
            <v>5000</v>
          </cell>
          <cell r="J225">
            <v>5000</v>
          </cell>
          <cell r="L225">
            <v>0</v>
          </cell>
          <cell r="N225">
            <v>0</v>
          </cell>
          <cell r="P225">
            <v>0</v>
          </cell>
          <cell r="R225">
            <v>0</v>
          </cell>
          <cell r="T225">
            <v>0</v>
          </cell>
        </row>
        <row r="226">
          <cell r="A226" t="str">
            <v>2.3.5.5</v>
          </cell>
          <cell r="B226" t="str">
            <v>Plástico</v>
          </cell>
          <cell r="D226">
            <v>505000</v>
          </cell>
          <cell r="F226">
            <v>-400000</v>
          </cell>
          <cell r="H226">
            <v>105000</v>
          </cell>
          <cell r="J226">
            <v>104852.5</v>
          </cell>
          <cell r="L226">
            <v>147.5</v>
          </cell>
          <cell r="N226">
            <v>147.5</v>
          </cell>
          <cell r="P226">
            <v>147.5</v>
          </cell>
          <cell r="R226">
            <v>147.5</v>
          </cell>
          <cell r="T226">
            <v>147.5</v>
          </cell>
        </row>
        <row r="227">
          <cell r="A227" t="str">
            <v>2.3.5.5.01</v>
          </cell>
          <cell r="B227" t="str">
            <v>Plástico</v>
          </cell>
          <cell r="D227">
            <v>505000</v>
          </cell>
          <cell r="F227">
            <v>-400000</v>
          </cell>
          <cell r="H227">
            <v>105000</v>
          </cell>
          <cell r="J227">
            <v>104852.5</v>
          </cell>
          <cell r="L227">
            <v>147.5</v>
          </cell>
          <cell r="N227">
            <v>147.5</v>
          </cell>
          <cell r="P227">
            <v>147.5</v>
          </cell>
          <cell r="R227">
            <v>147.5</v>
          </cell>
          <cell r="T227">
            <v>147.5</v>
          </cell>
        </row>
        <row r="228">
          <cell r="A228" t="str">
            <v>2.3.2.3.6</v>
          </cell>
          <cell r="D228">
            <v>5505121</v>
          </cell>
          <cell r="F228">
            <v>1198956</v>
          </cell>
          <cell r="H228">
            <v>6704077</v>
          </cell>
          <cell r="J228">
            <v>1898696.4</v>
          </cell>
          <cell r="L228">
            <v>4805380.5999999996</v>
          </cell>
          <cell r="N228">
            <v>4754509.8</v>
          </cell>
          <cell r="P228">
            <v>11502.64</v>
          </cell>
          <cell r="R228">
            <v>11502.64</v>
          </cell>
          <cell r="T228">
            <v>11502.64</v>
          </cell>
        </row>
        <row r="229">
          <cell r="A229">
            <v>2.2999999999999998</v>
          </cell>
          <cell r="B229" t="str">
            <v>MATERIALES Y SUMINISTROS</v>
          </cell>
          <cell r="D229">
            <v>5505121</v>
          </cell>
          <cell r="F229">
            <v>1198956</v>
          </cell>
          <cell r="H229">
            <v>6704077</v>
          </cell>
          <cell r="J229">
            <v>1898696.4</v>
          </cell>
          <cell r="L229">
            <v>4805380.5999999996</v>
          </cell>
          <cell r="N229">
            <v>4754509.8</v>
          </cell>
          <cell r="P229">
            <v>11502.64</v>
          </cell>
          <cell r="R229">
            <v>11502.64</v>
          </cell>
          <cell r="T229">
            <v>11502.64</v>
          </cell>
        </row>
        <row r="230">
          <cell r="A230" t="str">
            <v>2.3.6</v>
          </cell>
          <cell r="B230" t="str">
            <v>PRODUCTOS DE MINERALES, METÁLICOS Y NO METÁLICOS</v>
          </cell>
          <cell r="D230">
            <v>5505121</v>
          </cell>
          <cell r="F230">
            <v>1198956</v>
          </cell>
          <cell r="H230">
            <v>6704077</v>
          </cell>
          <cell r="J230">
            <v>1898696.4</v>
          </cell>
          <cell r="L230">
            <v>4805380.5999999996</v>
          </cell>
          <cell r="N230">
            <v>4754509.8</v>
          </cell>
          <cell r="P230">
            <v>11502.64</v>
          </cell>
          <cell r="R230">
            <v>11502.64</v>
          </cell>
          <cell r="T230">
            <v>11502.64</v>
          </cell>
        </row>
        <row r="231">
          <cell r="A231" t="str">
            <v>2.3.6.1</v>
          </cell>
          <cell r="B231" t="str">
            <v>Productos de cemento, cal, asbesto, yeso y arcilla</v>
          </cell>
          <cell r="D231">
            <v>100000</v>
          </cell>
          <cell r="F231">
            <v>35000</v>
          </cell>
          <cell r="H231">
            <v>135000</v>
          </cell>
          <cell r="J231">
            <v>134220</v>
          </cell>
          <cell r="L231">
            <v>780</v>
          </cell>
          <cell r="N231">
            <v>0</v>
          </cell>
          <cell r="P231">
            <v>0</v>
          </cell>
          <cell r="R231">
            <v>0</v>
          </cell>
          <cell r="T231">
            <v>0</v>
          </cell>
        </row>
        <row r="232">
          <cell r="A232" t="str">
            <v>2.3.6.1.01</v>
          </cell>
          <cell r="B232" t="str">
            <v>Productos de cemento</v>
          </cell>
          <cell r="D232">
            <v>100000</v>
          </cell>
          <cell r="F232">
            <v>0</v>
          </cell>
          <cell r="H232">
            <v>100000</v>
          </cell>
          <cell r="J232">
            <v>99220</v>
          </cell>
          <cell r="L232">
            <v>780</v>
          </cell>
          <cell r="N232">
            <v>0</v>
          </cell>
          <cell r="P232">
            <v>0</v>
          </cell>
          <cell r="R232">
            <v>0</v>
          </cell>
          <cell r="T232">
            <v>0</v>
          </cell>
        </row>
        <row r="233">
          <cell r="A233" t="str">
            <v>2.3.6.1.03</v>
          </cell>
          <cell r="B233" t="str">
            <v>Productos de asbestos</v>
          </cell>
          <cell r="D233">
            <v>0</v>
          </cell>
          <cell r="F233">
            <v>35000</v>
          </cell>
          <cell r="H233">
            <v>35000</v>
          </cell>
          <cell r="J233">
            <v>35000</v>
          </cell>
          <cell r="L233">
            <v>0</v>
          </cell>
          <cell r="N233">
            <v>0</v>
          </cell>
          <cell r="P233">
            <v>0</v>
          </cell>
          <cell r="R233">
            <v>0</v>
          </cell>
          <cell r="T233">
            <v>0</v>
          </cell>
        </row>
        <row r="234">
          <cell r="A234" t="str">
            <v>2.3.6.2</v>
          </cell>
          <cell r="B234" t="str">
            <v>Productos de vidrio, loza y porcelana</v>
          </cell>
          <cell r="D234">
            <v>500000</v>
          </cell>
          <cell r="F234">
            <v>4676420</v>
          </cell>
          <cell r="H234">
            <v>5176420</v>
          </cell>
          <cell r="J234">
            <v>507403.04</v>
          </cell>
          <cell r="L234">
            <v>4669016.96</v>
          </cell>
          <cell r="N234">
            <v>4669016.96</v>
          </cell>
          <cell r="P234">
            <v>0</v>
          </cell>
          <cell r="R234">
            <v>0</v>
          </cell>
          <cell r="T234">
            <v>0</v>
          </cell>
        </row>
        <row r="235">
          <cell r="A235" t="str">
            <v>2.3.6.2.01</v>
          </cell>
          <cell r="B235" t="str">
            <v>Productos de vidrio</v>
          </cell>
          <cell r="D235">
            <v>500000</v>
          </cell>
          <cell r="F235">
            <v>4651420</v>
          </cell>
          <cell r="H235">
            <v>5151420</v>
          </cell>
          <cell r="J235">
            <v>500002.74</v>
          </cell>
          <cell r="L235">
            <v>4651417.26</v>
          </cell>
          <cell r="N235">
            <v>4651417.26</v>
          </cell>
          <cell r="P235">
            <v>0</v>
          </cell>
          <cell r="R235">
            <v>0</v>
          </cell>
          <cell r="T235">
            <v>0</v>
          </cell>
        </row>
        <row r="236">
          <cell r="A236" t="str">
            <v>2.3.6.2.02</v>
          </cell>
          <cell r="B236" t="str">
            <v>Productos de loza</v>
          </cell>
          <cell r="D236">
            <v>0</v>
          </cell>
          <cell r="F236">
            <v>25000</v>
          </cell>
          <cell r="H236">
            <v>25000</v>
          </cell>
          <cell r="J236">
            <v>7400.3</v>
          </cell>
          <cell r="L236">
            <v>17599.7</v>
          </cell>
          <cell r="N236">
            <v>17599.7</v>
          </cell>
          <cell r="P236">
            <v>0</v>
          </cell>
          <cell r="R236">
            <v>0</v>
          </cell>
          <cell r="T236">
            <v>0</v>
          </cell>
        </row>
        <row r="237">
          <cell r="A237" t="str">
            <v>2.3.6.3</v>
          </cell>
          <cell r="B237" t="str">
            <v>Productos metálicos y sus derivados</v>
          </cell>
          <cell r="D237">
            <v>4905121</v>
          </cell>
          <cell r="F237">
            <v>-3512464</v>
          </cell>
          <cell r="H237">
            <v>1392657</v>
          </cell>
          <cell r="J237">
            <v>1257073.3600000001</v>
          </cell>
          <cell r="L237">
            <v>135583.64000000001</v>
          </cell>
          <cell r="N237">
            <v>85492.84</v>
          </cell>
          <cell r="P237">
            <v>11502.64</v>
          </cell>
          <cell r="R237">
            <v>11502.64</v>
          </cell>
          <cell r="T237">
            <v>11502.64</v>
          </cell>
        </row>
        <row r="238">
          <cell r="A238" t="str">
            <v>2.3.6.3.04</v>
          </cell>
          <cell r="B238" t="str">
            <v>Herramientas menores</v>
          </cell>
          <cell r="D238">
            <v>4735121</v>
          </cell>
          <cell r="F238">
            <v>-3531500</v>
          </cell>
          <cell r="H238">
            <v>1203621</v>
          </cell>
          <cell r="J238">
            <v>1122567.1200000001</v>
          </cell>
          <cell r="L238">
            <v>81053.88</v>
          </cell>
          <cell r="N238">
            <v>62363</v>
          </cell>
          <cell r="P238">
            <v>4908.8</v>
          </cell>
          <cell r="R238">
            <v>4908.8</v>
          </cell>
          <cell r="T238">
            <v>4908.8</v>
          </cell>
        </row>
        <row r="239">
          <cell r="A239" t="str">
            <v>2.3.6.3.05</v>
          </cell>
          <cell r="B239" t="str">
            <v>Productos de hojalata</v>
          </cell>
          <cell r="D239">
            <v>0</v>
          </cell>
          <cell r="F239">
            <v>2000</v>
          </cell>
          <cell r="H239">
            <v>2000</v>
          </cell>
          <cell r="J239">
            <v>2000</v>
          </cell>
          <cell r="L239">
            <v>0</v>
          </cell>
          <cell r="N239">
            <v>0</v>
          </cell>
          <cell r="P239">
            <v>0</v>
          </cell>
          <cell r="R239">
            <v>0</v>
          </cell>
          <cell r="T239">
            <v>0</v>
          </cell>
        </row>
        <row r="240">
          <cell r="A240" t="str">
            <v>2.3.6.3.06</v>
          </cell>
          <cell r="B240" t="str">
            <v>Productos metálicos</v>
          </cell>
          <cell r="D240">
            <v>170000</v>
          </cell>
          <cell r="F240">
            <v>14036</v>
          </cell>
          <cell r="H240">
            <v>184036</v>
          </cell>
          <cell r="J240">
            <v>129506.24000000001</v>
          </cell>
          <cell r="L240">
            <v>54529.760000000002</v>
          </cell>
          <cell r="N240">
            <v>23129.84</v>
          </cell>
          <cell r="P240">
            <v>6593.84</v>
          </cell>
          <cell r="R240">
            <v>6593.84</v>
          </cell>
          <cell r="T240">
            <v>6593.84</v>
          </cell>
        </row>
        <row r="241">
          <cell r="A241" t="str">
            <v>2.3.6.3.07</v>
          </cell>
          <cell r="B241" t="str">
            <v>Otros productos metálicos</v>
          </cell>
          <cell r="D241">
            <v>0</v>
          </cell>
          <cell r="F241">
            <v>3000</v>
          </cell>
          <cell r="H241">
            <v>3000</v>
          </cell>
          <cell r="J241">
            <v>3000</v>
          </cell>
          <cell r="L241">
            <v>0</v>
          </cell>
          <cell r="N241">
            <v>0</v>
          </cell>
          <cell r="P241">
            <v>0</v>
          </cell>
          <cell r="R241">
            <v>0</v>
          </cell>
          <cell r="T241">
            <v>0</v>
          </cell>
        </row>
        <row r="242">
          <cell r="A242" t="str">
            <v>2.3.2.3.7</v>
          </cell>
          <cell r="D242">
            <v>37461700</v>
          </cell>
          <cell r="F242">
            <v>-295000</v>
          </cell>
          <cell r="H242">
            <v>37166700</v>
          </cell>
          <cell r="J242">
            <v>25428185.719999999</v>
          </cell>
          <cell r="L242">
            <v>11738514.279999999</v>
          </cell>
          <cell r="N242">
            <v>8813038.2799999993</v>
          </cell>
          <cell r="P242">
            <v>3227147.98</v>
          </cell>
          <cell r="R242">
            <v>3060037.98</v>
          </cell>
          <cell r="T242">
            <v>2850328.38</v>
          </cell>
        </row>
        <row r="243">
          <cell r="A243">
            <v>2.2999999999999998</v>
          </cell>
          <cell r="B243" t="str">
            <v>MATERIALES Y SUMINISTROS</v>
          </cell>
          <cell r="D243">
            <v>37461700</v>
          </cell>
          <cell r="F243">
            <v>-295000</v>
          </cell>
          <cell r="H243">
            <v>37166700</v>
          </cell>
          <cell r="J243">
            <v>25428185.719999999</v>
          </cell>
          <cell r="L243">
            <v>11738514.279999999</v>
          </cell>
          <cell r="N243">
            <v>8813038.2799999993</v>
          </cell>
          <cell r="P243">
            <v>3227147.98</v>
          </cell>
          <cell r="R243">
            <v>3060037.98</v>
          </cell>
          <cell r="T243">
            <v>2850328.38</v>
          </cell>
        </row>
        <row r="244">
          <cell r="A244" t="str">
            <v>2.3.7</v>
          </cell>
          <cell r="B244" t="str">
            <v>COMBUSTIBLES, LUBRICANTES, PRODUCTOS QUÍMICOS Y CONEXOS</v>
          </cell>
          <cell r="D244">
            <v>37461700</v>
          </cell>
          <cell r="F244">
            <v>-295000</v>
          </cell>
          <cell r="H244">
            <v>37166700</v>
          </cell>
          <cell r="J244">
            <v>25428185.719999999</v>
          </cell>
          <cell r="L244">
            <v>11738514.279999999</v>
          </cell>
          <cell r="N244">
            <v>8813038.2799999993</v>
          </cell>
          <cell r="P244">
            <v>3227147.98</v>
          </cell>
          <cell r="R244">
            <v>3060037.98</v>
          </cell>
          <cell r="T244">
            <v>2850328.38</v>
          </cell>
        </row>
        <row r="245">
          <cell r="A245" t="str">
            <v>2.3.7.1</v>
          </cell>
          <cell r="B245" t="str">
            <v>Combustibles y lubricantes</v>
          </cell>
          <cell r="D245">
            <v>33931700</v>
          </cell>
          <cell r="F245">
            <v>24000</v>
          </cell>
          <cell r="H245">
            <v>33955700</v>
          </cell>
          <cell r="J245">
            <v>22718544.600000001</v>
          </cell>
          <cell r="L245">
            <v>11237155.4</v>
          </cell>
          <cell r="N245">
            <v>8460195.4000000004</v>
          </cell>
          <cell r="P245">
            <v>2960195.4</v>
          </cell>
          <cell r="R245">
            <v>2793085.4</v>
          </cell>
          <cell r="T245">
            <v>2793085.4</v>
          </cell>
        </row>
        <row r="246">
          <cell r="A246" t="str">
            <v>2.3.7.1.01</v>
          </cell>
          <cell r="B246" t="str">
            <v>Gasolina</v>
          </cell>
          <cell r="D246">
            <v>30161700</v>
          </cell>
          <cell r="F246">
            <v>0</v>
          </cell>
          <cell r="H246">
            <v>30161700</v>
          </cell>
          <cell r="J246">
            <v>20999200</v>
          </cell>
          <cell r="L246">
            <v>9162500</v>
          </cell>
          <cell r="N246">
            <v>7748500</v>
          </cell>
          <cell r="P246">
            <v>2498500</v>
          </cell>
          <cell r="R246">
            <v>2498500</v>
          </cell>
          <cell r="T246">
            <v>2498500</v>
          </cell>
        </row>
        <row r="247">
          <cell r="A247" t="str">
            <v>2.3.7.1.02</v>
          </cell>
          <cell r="B247" t="str">
            <v>Gasoil</v>
          </cell>
          <cell r="D247">
            <v>3700000</v>
          </cell>
          <cell r="F247">
            <v>0</v>
          </cell>
          <cell r="H247">
            <v>3700000</v>
          </cell>
          <cell r="J247">
            <v>1650348.8</v>
          </cell>
          <cell r="L247">
            <v>2049651.2</v>
          </cell>
          <cell r="N247">
            <v>686691.2</v>
          </cell>
          <cell r="P247">
            <v>436691.20000000001</v>
          </cell>
          <cell r="R247">
            <v>269581.2</v>
          </cell>
          <cell r="T247">
            <v>269581.2</v>
          </cell>
        </row>
        <row r="248">
          <cell r="A248" t="str">
            <v>2.3.7.1.05</v>
          </cell>
          <cell r="B248" t="str">
            <v>Aceites y grasas</v>
          </cell>
          <cell r="D248">
            <v>50000</v>
          </cell>
          <cell r="F248">
            <v>24000</v>
          </cell>
          <cell r="H248">
            <v>74000</v>
          </cell>
          <cell r="J248">
            <v>48995.8</v>
          </cell>
          <cell r="L248">
            <v>25004.2</v>
          </cell>
          <cell r="N248">
            <v>25004.2</v>
          </cell>
          <cell r="P248">
            <v>25004.2</v>
          </cell>
          <cell r="R248">
            <v>25004.2</v>
          </cell>
          <cell r="T248">
            <v>25004.2</v>
          </cell>
        </row>
        <row r="249">
          <cell r="A249" t="str">
            <v>2.3.7.1.06</v>
          </cell>
          <cell r="B249" t="str">
            <v>Lubricantes</v>
          </cell>
          <cell r="D249">
            <v>20000</v>
          </cell>
          <cell r="F249">
            <v>0</v>
          </cell>
          <cell r="H249">
            <v>20000</v>
          </cell>
          <cell r="J249">
            <v>20000</v>
          </cell>
          <cell r="L249">
            <v>0</v>
          </cell>
          <cell r="N249">
            <v>0</v>
          </cell>
          <cell r="P249">
            <v>0</v>
          </cell>
          <cell r="R249">
            <v>0</v>
          </cell>
          <cell r="T249">
            <v>0</v>
          </cell>
        </row>
        <row r="250">
          <cell r="A250" t="str">
            <v>2.3.7.2</v>
          </cell>
          <cell r="B250" t="str">
            <v>Productos químicos y conexos</v>
          </cell>
          <cell r="D250">
            <v>3530000</v>
          </cell>
          <cell r="F250">
            <v>-319000</v>
          </cell>
          <cell r="H250">
            <v>3211000</v>
          </cell>
          <cell r="J250">
            <v>2709641.12</v>
          </cell>
          <cell r="L250">
            <v>501358.88</v>
          </cell>
          <cell r="N250">
            <v>352842.88</v>
          </cell>
          <cell r="P250">
            <v>266952.58</v>
          </cell>
          <cell r="R250">
            <v>266952.58</v>
          </cell>
          <cell r="T250">
            <v>57242.98</v>
          </cell>
        </row>
        <row r="251">
          <cell r="A251" t="str">
            <v>2.3.7.2.03</v>
          </cell>
          <cell r="B251" t="str">
            <v>Productos químicos de uso personal y de laboratorios</v>
          </cell>
          <cell r="D251">
            <v>100000</v>
          </cell>
          <cell r="F251">
            <v>43000</v>
          </cell>
          <cell r="H251">
            <v>143000</v>
          </cell>
          <cell r="J251">
            <v>79386.2</v>
          </cell>
          <cell r="L251">
            <v>63613.8</v>
          </cell>
          <cell r="N251">
            <v>63613.8</v>
          </cell>
          <cell r="P251">
            <v>20827</v>
          </cell>
          <cell r="R251">
            <v>20827</v>
          </cell>
          <cell r="T251">
            <v>13924</v>
          </cell>
        </row>
        <row r="252">
          <cell r="A252" t="str">
            <v>2.3.7.2.05</v>
          </cell>
          <cell r="B252" t="str">
            <v>Insecticidas, fumigantes y otros</v>
          </cell>
          <cell r="D252">
            <v>620000</v>
          </cell>
          <cell r="F252">
            <v>0</v>
          </cell>
          <cell r="H252">
            <v>620000</v>
          </cell>
          <cell r="J252">
            <v>401267.5</v>
          </cell>
          <cell r="L252">
            <v>218732.5</v>
          </cell>
          <cell r="N252">
            <v>218732.5</v>
          </cell>
          <cell r="P252">
            <v>209007.5</v>
          </cell>
          <cell r="R252">
            <v>209007.5</v>
          </cell>
          <cell r="T252">
            <v>6814.5</v>
          </cell>
        </row>
        <row r="253">
          <cell r="A253" t="str">
            <v>Ref CCP Concepto.Ref CCP Cuenta</v>
          </cell>
          <cell r="C253" t="str">
            <v>Presupuesto Inicial</v>
          </cell>
          <cell r="E253" t="str">
            <v>Modificaciones Presupestarias</v>
          </cell>
          <cell r="G253" t="str">
            <v>Presupuesto Vigente</v>
          </cell>
          <cell r="I253" t="str">
            <v>Presupuesto Disponible</v>
          </cell>
          <cell r="K253" t="str">
            <v>ETAPAS DEL GASTO</v>
          </cell>
        </row>
        <row r="254">
          <cell r="K254" t="str">
            <v>Preventivo</v>
          </cell>
          <cell r="M254" t="str">
            <v>Compromiso</v>
          </cell>
          <cell r="O254" t="str">
            <v>Devengado</v>
          </cell>
          <cell r="Q254" t="str">
            <v>Libramiento</v>
          </cell>
          <cell r="S254" t="str">
            <v>Pagado</v>
          </cell>
        </row>
        <row r="256">
          <cell r="A256" t="str">
            <v>Total General</v>
          </cell>
          <cell r="D256">
            <v>3017699205</v>
          </cell>
          <cell r="F256">
            <v>42758103.539999999</v>
          </cell>
          <cell r="H256">
            <v>3060457308.54</v>
          </cell>
          <cell r="J256">
            <v>1929753247.7</v>
          </cell>
          <cell r="L256">
            <v>1130704060.8399999</v>
          </cell>
          <cell r="N256">
            <v>1048492584.1799999</v>
          </cell>
          <cell r="P256">
            <v>963070794.98000002</v>
          </cell>
          <cell r="R256">
            <v>914418164.63999999</v>
          </cell>
          <cell r="T256">
            <v>911156961.49000001</v>
          </cell>
        </row>
        <row r="257">
          <cell r="A257" t="str">
            <v>2.3.2.3.7</v>
          </cell>
          <cell r="D257">
            <v>37461700</v>
          </cell>
          <cell r="F257">
            <v>-295000</v>
          </cell>
          <cell r="H257">
            <v>37166700</v>
          </cell>
          <cell r="J257">
            <v>25428185.719999999</v>
          </cell>
          <cell r="L257">
            <v>11738514.279999999</v>
          </cell>
          <cell r="N257">
            <v>8813038.2799999993</v>
          </cell>
          <cell r="P257">
            <v>3227147.98</v>
          </cell>
          <cell r="R257">
            <v>3060037.98</v>
          </cell>
          <cell r="T257">
            <v>2850328.38</v>
          </cell>
        </row>
        <row r="258">
          <cell r="A258">
            <v>2.2999999999999998</v>
          </cell>
          <cell r="B258" t="str">
            <v>MATERIALES Y SUMINISTROS</v>
          </cell>
          <cell r="D258">
            <v>37461700</v>
          </cell>
          <cell r="F258">
            <v>-295000</v>
          </cell>
          <cell r="H258">
            <v>37166700</v>
          </cell>
          <cell r="J258">
            <v>25428185.719999999</v>
          </cell>
          <cell r="L258">
            <v>11738514.279999999</v>
          </cell>
          <cell r="N258">
            <v>8813038.2799999993</v>
          </cell>
          <cell r="P258">
            <v>3227147.98</v>
          </cell>
          <cell r="R258">
            <v>3060037.98</v>
          </cell>
          <cell r="T258">
            <v>2850328.38</v>
          </cell>
        </row>
        <row r="259">
          <cell r="A259" t="str">
            <v>2.3.7.2</v>
          </cell>
          <cell r="B259" t="str">
            <v>Productos químicos y conexos</v>
          </cell>
          <cell r="D259">
            <v>3530000</v>
          </cell>
          <cell r="F259">
            <v>-319000</v>
          </cell>
          <cell r="H259">
            <v>3211000</v>
          </cell>
          <cell r="J259">
            <v>2709641.12</v>
          </cell>
          <cell r="L259">
            <v>501358.88</v>
          </cell>
          <cell r="N259">
            <v>352842.88</v>
          </cell>
          <cell r="P259">
            <v>266952.58</v>
          </cell>
          <cell r="R259">
            <v>266952.58</v>
          </cell>
          <cell r="T259">
            <v>57242.98</v>
          </cell>
        </row>
        <row r="260">
          <cell r="A260" t="str">
            <v>2.3.7.2.06</v>
          </cell>
          <cell r="B260" t="str">
            <v>Pinturas, lacas, barnices, diluyentes y absorbentes para</v>
          </cell>
          <cell r="D260">
            <v>2760000</v>
          </cell>
          <cell r="F260">
            <v>-375000</v>
          </cell>
          <cell r="H260">
            <v>2385000</v>
          </cell>
          <cell r="J260">
            <v>2202402.02</v>
          </cell>
          <cell r="L260">
            <v>182597.98</v>
          </cell>
          <cell r="N260">
            <v>41916.980000000003</v>
          </cell>
          <cell r="P260">
            <v>8538.48</v>
          </cell>
          <cell r="R260">
            <v>8538.48</v>
          </cell>
          <cell r="T260">
            <v>8538.48</v>
          </cell>
        </row>
        <row r="261">
          <cell r="B261" t="str">
            <v>pinturas</v>
          </cell>
        </row>
        <row r="262">
          <cell r="A262" t="str">
            <v>2.3.7.2.99</v>
          </cell>
          <cell r="B262" t="str">
            <v>Otros productos químicos y conexos</v>
          </cell>
          <cell r="D262">
            <v>50000</v>
          </cell>
          <cell r="F262">
            <v>13000</v>
          </cell>
          <cell r="H262">
            <v>63000</v>
          </cell>
          <cell r="J262">
            <v>26585.4</v>
          </cell>
          <cell r="L262">
            <v>36414.6</v>
          </cell>
          <cell r="N262">
            <v>28579.599999999999</v>
          </cell>
          <cell r="P262">
            <v>28579.599999999999</v>
          </cell>
          <cell r="R262">
            <v>28579.599999999999</v>
          </cell>
          <cell r="T262">
            <v>27966</v>
          </cell>
        </row>
        <row r="263">
          <cell r="A263" t="str">
            <v>2.3.2.3.9</v>
          </cell>
          <cell r="D263">
            <v>34487693</v>
          </cell>
          <cell r="F263">
            <v>-3835090.19</v>
          </cell>
          <cell r="H263">
            <v>30652602.809999999</v>
          </cell>
          <cell r="J263">
            <v>25450137.010000002</v>
          </cell>
          <cell r="L263">
            <v>5202465.8</v>
          </cell>
          <cell r="N263">
            <v>2982033.56</v>
          </cell>
          <cell r="P263">
            <v>1653970.41</v>
          </cell>
          <cell r="R263">
            <v>1120659.5</v>
          </cell>
          <cell r="T263">
            <v>1093047.5</v>
          </cell>
        </row>
        <row r="264">
          <cell r="A264">
            <v>2.2999999999999998</v>
          </cell>
          <cell r="B264" t="str">
            <v>MATERIALES Y SUMINISTROS</v>
          </cell>
          <cell r="D264">
            <v>34487693</v>
          </cell>
          <cell r="F264">
            <v>-3835090.19</v>
          </cell>
          <cell r="H264">
            <v>30652602.809999999</v>
          </cell>
          <cell r="J264">
            <v>25450137.010000002</v>
          </cell>
          <cell r="L264">
            <v>5202465.8</v>
          </cell>
          <cell r="N264">
            <v>2982033.56</v>
          </cell>
          <cell r="P264">
            <v>1653970.41</v>
          </cell>
          <cell r="R264">
            <v>1120659.5</v>
          </cell>
          <cell r="T264">
            <v>1093047.5</v>
          </cell>
        </row>
        <row r="265">
          <cell r="A265" t="str">
            <v>2.3.9</v>
          </cell>
          <cell r="B265" t="str">
            <v>PRODUCTOS Y ÚTILES VARIOS</v>
          </cell>
          <cell r="D265">
            <v>34487693</v>
          </cell>
          <cell r="F265">
            <v>-3835090.19</v>
          </cell>
          <cell r="H265">
            <v>30652602.809999999</v>
          </cell>
          <cell r="J265">
            <v>25450137.010000002</v>
          </cell>
          <cell r="L265">
            <v>5202465.8</v>
          </cell>
          <cell r="N265">
            <v>2982033.56</v>
          </cell>
          <cell r="P265">
            <v>1653970.41</v>
          </cell>
          <cell r="R265">
            <v>1120659.5</v>
          </cell>
          <cell r="T265">
            <v>1093047.5</v>
          </cell>
        </row>
        <row r="266">
          <cell r="A266" t="str">
            <v>2.3.9.1</v>
          </cell>
          <cell r="B266" t="str">
            <v>Útiles y materiales de limpieza e higiene</v>
          </cell>
          <cell r="D266">
            <v>9120000</v>
          </cell>
          <cell r="F266">
            <v>241411</v>
          </cell>
          <cell r="H266">
            <v>9361411</v>
          </cell>
          <cell r="J266">
            <v>8467491.7799999993</v>
          </cell>
          <cell r="L266">
            <v>893919.22</v>
          </cell>
          <cell r="N266">
            <v>523819.22</v>
          </cell>
          <cell r="P266">
            <v>43723.72</v>
          </cell>
          <cell r="R266">
            <v>13121.6</v>
          </cell>
          <cell r="T266">
            <v>11103.8</v>
          </cell>
        </row>
        <row r="267">
          <cell r="A267" t="str">
            <v>2.3.9.1.01</v>
          </cell>
          <cell r="B267" t="str">
            <v>Útiles y materiales de limpieza e higiene</v>
          </cell>
          <cell r="D267">
            <v>9120000</v>
          </cell>
          <cell r="F267">
            <v>241411</v>
          </cell>
          <cell r="H267">
            <v>9361411</v>
          </cell>
          <cell r="J267">
            <v>8467491.7799999993</v>
          </cell>
          <cell r="L267">
            <v>893919.22</v>
          </cell>
          <cell r="N267">
            <v>523819.22</v>
          </cell>
          <cell r="P267">
            <v>43723.72</v>
          </cell>
          <cell r="R267">
            <v>13121.6</v>
          </cell>
          <cell r="T267">
            <v>11103.8</v>
          </cell>
        </row>
        <row r="268">
          <cell r="A268" t="str">
            <v>2.3.9.2</v>
          </cell>
          <cell r="B268" t="str">
            <v>Útiles  y materiales de escritorio, oficina, informática, escolares y de enseñanza</v>
          </cell>
          <cell r="D268">
            <v>7615000</v>
          </cell>
          <cell r="F268">
            <v>25000</v>
          </cell>
          <cell r="H268">
            <v>7640000</v>
          </cell>
          <cell r="J268">
            <v>6348184.0300000003</v>
          </cell>
          <cell r="L268">
            <v>1291815.97</v>
          </cell>
          <cell r="N268">
            <v>502776.76</v>
          </cell>
          <cell r="P268">
            <v>429804.49</v>
          </cell>
          <cell r="R268">
            <v>105700.1</v>
          </cell>
          <cell r="T268">
            <v>105700.1</v>
          </cell>
        </row>
        <row r="269">
          <cell r="A269" t="str">
            <v>2.3.9.2.01</v>
          </cell>
          <cell r="B269" t="str">
            <v>Útiles  y materiales de escritorio, oficina e informática</v>
          </cell>
          <cell r="D269">
            <v>7605000</v>
          </cell>
          <cell r="F269">
            <v>-25000</v>
          </cell>
          <cell r="H269">
            <v>7580000</v>
          </cell>
          <cell r="J269">
            <v>6307174.0300000003</v>
          </cell>
          <cell r="L269">
            <v>1272825.97</v>
          </cell>
          <cell r="N269">
            <v>502776.76</v>
          </cell>
          <cell r="P269">
            <v>429804.49</v>
          </cell>
          <cell r="R269">
            <v>105700.1</v>
          </cell>
          <cell r="T269">
            <v>105700.1</v>
          </cell>
        </row>
        <row r="270">
          <cell r="A270" t="str">
            <v>2.3.9.2.02</v>
          </cell>
          <cell r="B270" t="str">
            <v>Útiles y materiales  escolares y de enseñanzas</v>
          </cell>
          <cell r="D270">
            <v>10000</v>
          </cell>
          <cell r="F270">
            <v>50000</v>
          </cell>
          <cell r="H270">
            <v>60000</v>
          </cell>
          <cell r="J270">
            <v>41010</v>
          </cell>
          <cell r="L270">
            <v>18990</v>
          </cell>
          <cell r="N270">
            <v>0</v>
          </cell>
          <cell r="P270">
            <v>0</v>
          </cell>
          <cell r="R270">
            <v>0</v>
          </cell>
          <cell r="T270">
            <v>0</v>
          </cell>
        </row>
        <row r="271">
          <cell r="A271" t="str">
            <v>2.3.9.3</v>
          </cell>
          <cell r="B271" t="str">
            <v>Útiles menores médico, quirúrgicos o de laboratorio</v>
          </cell>
          <cell r="D271">
            <v>50000</v>
          </cell>
          <cell r="F271">
            <v>80000</v>
          </cell>
          <cell r="H271">
            <v>130000</v>
          </cell>
          <cell r="J271">
            <v>24653.22</v>
          </cell>
          <cell r="L271">
            <v>105346.78</v>
          </cell>
          <cell r="N271">
            <v>81099.509999999995</v>
          </cell>
          <cell r="P271">
            <v>69299.509999999995</v>
          </cell>
          <cell r="R271">
            <v>69299.509999999995</v>
          </cell>
          <cell r="T271">
            <v>43705.31</v>
          </cell>
        </row>
        <row r="272">
          <cell r="A272" t="str">
            <v>2.3.9.3.01</v>
          </cell>
          <cell r="B272" t="str">
            <v>Útiles menores médico, quirúrgicos o de laboratorio</v>
          </cell>
          <cell r="D272">
            <v>50000</v>
          </cell>
          <cell r="F272">
            <v>80000</v>
          </cell>
          <cell r="H272">
            <v>130000</v>
          </cell>
          <cell r="J272">
            <v>24653.22</v>
          </cell>
          <cell r="L272">
            <v>105346.78</v>
          </cell>
          <cell r="N272">
            <v>81099.509999999995</v>
          </cell>
          <cell r="P272">
            <v>69299.509999999995</v>
          </cell>
          <cell r="R272">
            <v>69299.509999999995</v>
          </cell>
          <cell r="T272">
            <v>43705.31</v>
          </cell>
        </row>
        <row r="273">
          <cell r="A273" t="str">
            <v>2.3.9.4</v>
          </cell>
          <cell r="B273" t="str">
            <v>Útiles destinados a actividades deportivas, culturales y recreativas</v>
          </cell>
          <cell r="D273">
            <v>0</v>
          </cell>
          <cell r="F273">
            <v>150000</v>
          </cell>
          <cell r="H273">
            <v>150000</v>
          </cell>
          <cell r="J273">
            <v>150000</v>
          </cell>
          <cell r="L273">
            <v>0</v>
          </cell>
          <cell r="N273">
            <v>0</v>
          </cell>
          <cell r="P273">
            <v>0</v>
          </cell>
          <cell r="R273">
            <v>0</v>
          </cell>
          <cell r="T273">
            <v>0</v>
          </cell>
        </row>
        <row r="274">
          <cell r="A274" t="str">
            <v>2.3.9.4.01</v>
          </cell>
          <cell r="B274" t="str">
            <v>Útiles destinados a actividades deportivas, culturales y</v>
          </cell>
          <cell r="D274">
            <v>0</v>
          </cell>
          <cell r="F274">
            <v>150000</v>
          </cell>
          <cell r="H274">
            <v>150000</v>
          </cell>
          <cell r="J274">
            <v>150000</v>
          </cell>
          <cell r="L274">
            <v>0</v>
          </cell>
          <cell r="N274">
            <v>0</v>
          </cell>
          <cell r="P274">
            <v>0</v>
          </cell>
          <cell r="R274">
            <v>0</v>
          </cell>
          <cell r="T274">
            <v>0</v>
          </cell>
        </row>
        <row r="275">
          <cell r="B275" t="str">
            <v>recreativas</v>
          </cell>
        </row>
        <row r="276">
          <cell r="A276" t="str">
            <v>2.3.9.5</v>
          </cell>
          <cell r="B276" t="str">
            <v>Útiles de cocina y comedor</v>
          </cell>
          <cell r="D276">
            <v>1035000</v>
          </cell>
          <cell r="F276">
            <v>0</v>
          </cell>
          <cell r="H276">
            <v>1035000</v>
          </cell>
          <cell r="J276">
            <v>852528.34</v>
          </cell>
          <cell r="L276">
            <v>182471.66</v>
          </cell>
          <cell r="N276">
            <v>182471.66</v>
          </cell>
          <cell r="P276">
            <v>0</v>
          </cell>
          <cell r="R276">
            <v>0</v>
          </cell>
          <cell r="T276">
            <v>0</v>
          </cell>
        </row>
        <row r="277">
          <cell r="A277" t="str">
            <v>2.3.9.5.01</v>
          </cell>
          <cell r="B277" t="str">
            <v>Útiles de cocina y comedor</v>
          </cell>
          <cell r="D277">
            <v>1035000</v>
          </cell>
          <cell r="F277">
            <v>0</v>
          </cell>
          <cell r="H277">
            <v>1035000</v>
          </cell>
          <cell r="J277">
            <v>852528.34</v>
          </cell>
          <cell r="L277">
            <v>182471.66</v>
          </cell>
          <cell r="N277">
            <v>182471.66</v>
          </cell>
          <cell r="P277">
            <v>0</v>
          </cell>
          <cell r="R277">
            <v>0</v>
          </cell>
          <cell r="T277">
            <v>0</v>
          </cell>
        </row>
        <row r="278">
          <cell r="A278" t="str">
            <v>2.3.9.6</v>
          </cell>
          <cell r="B278" t="str">
            <v>Productos eléctricos y afines</v>
          </cell>
          <cell r="D278">
            <v>7000000</v>
          </cell>
          <cell r="F278">
            <v>-1727569.6</v>
          </cell>
          <cell r="H278">
            <v>5272430.4000000004</v>
          </cell>
          <cell r="J278">
            <v>4304933.53</v>
          </cell>
          <cell r="L278">
            <v>967496.87</v>
          </cell>
          <cell r="N278">
            <v>773601.81</v>
          </cell>
          <cell r="P278">
            <v>424575.58</v>
          </cell>
          <cell r="R278">
            <v>247658.58</v>
          </cell>
          <cell r="T278">
            <v>247658.58</v>
          </cell>
        </row>
        <row r="279">
          <cell r="A279" t="str">
            <v>2.3.9.6.01</v>
          </cell>
          <cell r="B279" t="str">
            <v>Productos eléctricos y afines</v>
          </cell>
          <cell r="D279">
            <v>7000000</v>
          </cell>
          <cell r="F279">
            <v>-1727569.6</v>
          </cell>
          <cell r="H279">
            <v>5272430.4000000004</v>
          </cell>
          <cell r="J279">
            <v>4304933.53</v>
          </cell>
          <cell r="L279">
            <v>967496.87</v>
          </cell>
          <cell r="N279">
            <v>773601.81</v>
          </cell>
          <cell r="P279">
            <v>424575.58</v>
          </cell>
          <cell r="R279">
            <v>247658.58</v>
          </cell>
          <cell r="T279">
            <v>247658.58</v>
          </cell>
        </row>
        <row r="280">
          <cell r="A280" t="str">
            <v>2.3.9.8</v>
          </cell>
          <cell r="B280" t="str">
            <v>Repuestos y accesorios menores</v>
          </cell>
          <cell r="D280">
            <v>5062000</v>
          </cell>
          <cell r="F280">
            <v>-979566.06</v>
          </cell>
          <cell r="H280">
            <v>4082433.94</v>
          </cell>
          <cell r="J280">
            <v>3177251.07</v>
          </cell>
          <cell r="L280">
            <v>905182.87</v>
          </cell>
          <cell r="N280">
            <v>405182.87</v>
          </cell>
          <cell r="P280">
            <v>405182.87</v>
          </cell>
          <cell r="R280">
            <v>403495.47</v>
          </cell>
          <cell r="T280">
            <v>403495.47</v>
          </cell>
        </row>
        <row r="281">
          <cell r="A281" t="str">
            <v>2.3.9.8.01</v>
          </cell>
          <cell r="B281" t="str">
            <v>Repuestos</v>
          </cell>
          <cell r="D281">
            <v>5062000</v>
          </cell>
          <cell r="F281">
            <v>-979566.06</v>
          </cell>
          <cell r="H281">
            <v>4082433.94</v>
          </cell>
          <cell r="J281">
            <v>3177251.07</v>
          </cell>
          <cell r="L281">
            <v>905182.87</v>
          </cell>
          <cell r="N281">
            <v>405182.87</v>
          </cell>
          <cell r="P281">
            <v>405182.87</v>
          </cell>
          <cell r="R281">
            <v>403495.47</v>
          </cell>
          <cell r="T281">
            <v>403495.47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D282">
            <v>4605693</v>
          </cell>
          <cell r="F282">
            <v>-1624365.53</v>
          </cell>
          <cell r="H282">
            <v>2981327.47</v>
          </cell>
          <cell r="J282">
            <v>2125095.04</v>
          </cell>
          <cell r="L282">
            <v>856232.43</v>
          </cell>
          <cell r="N282">
            <v>513081.73</v>
          </cell>
          <cell r="P282">
            <v>281384.24</v>
          </cell>
          <cell r="R282">
            <v>281384.24</v>
          </cell>
          <cell r="T282">
            <v>281384.24</v>
          </cell>
        </row>
        <row r="283">
          <cell r="A283" t="str">
            <v>2.3.9.9.01</v>
          </cell>
          <cell r="B283" t="str">
            <v>Productos y Utiles Varios  n.i.p</v>
          </cell>
          <cell r="D283">
            <v>4500000</v>
          </cell>
          <cell r="F283">
            <v>-1946365.53</v>
          </cell>
          <cell r="H283">
            <v>2553634.4700000002</v>
          </cell>
          <cell r="J283">
            <v>1785461.94</v>
          </cell>
          <cell r="L283">
            <v>768172.53</v>
          </cell>
          <cell r="N283">
            <v>488637.73</v>
          </cell>
          <cell r="P283">
            <v>281384.24</v>
          </cell>
          <cell r="R283">
            <v>281384.24</v>
          </cell>
          <cell r="T283">
            <v>281384.24</v>
          </cell>
        </row>
        <row r="284">
          <cell r="A284" t="str">
            <v>2.3.9.9.02</v>
          </cell>
          <cell r="B284" t="str">
            <v>Bonos para útiles diversos</v>
          </cell>
          <cell r="D284">
            <v>5693</v>
          </cell>
          <cell r="F284">
            <v>0</v>
          </cell>
          <cell r="H284">
            <v>5693</v>
          </cell>
          <cell r="J284">
            <v>5693</v>
          </cell>
          <cell r="L284">
            <v>0</v>
          </cell>
          <cell r="N284">
            <v>0</v>
          </cell>
          <cell r="P284">
            <v>0</v>
          </cell>
          <cell r="R284">
            <v>0</v>
          </cell>
          <cell r="T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D285">
            <v>100000</v>
          </cell>
          <cell r="F285">
            <v>132000</v>
          </cell>
          <cell r="H285">
            <v>232000</v>
          </cell>
          <cell r="J285">
            <v>159180.1</v>
          </cell>
          <cell r="L285">
            <v>72819.899999999994</v>
          </cell>
          <cell r="N285">
            <v>9204</v>
          </cell>
          <cell r="P285">
            <v>0</v>
          </cell>
          <cell r="R285">
            <v>0</v>
          </cell>
          <cell r="T285">
            <v>0</v>
          </cell>
        </row>
        <row r="286">
          <cell r="A286" t="str">
            <v>2.3.9.9.05</v>
          </cell>
          <cell r="B286" t="str">
            <v>Productos y útiles diversos</v>
          </cell>
          <cell r="D286">
            <v>0</v>
          </cell>
          <cell r="F286">
            <v>190000</v>
          </cell>
          <cell r="H286">
            <v>190000</v>
          </cell>
          <cell r="J286">
            <v>174760</v>
          </cell>
          <cell r="L286">
            <v>15240</v>
          </cell>
          <cell r="N286">
            <v>15240</v>
          </cell>
          <cell r="P286">
            <v>0</v>
          </cell>
          <cell r="R286">
            <v>0</v>
          </cell>
          <cell r="T286">
            <v>0</v>
          </cell>
        </row>
        <row r="287">
          <cell r="A287" t="str">
            <v>2.4.2.4.1</v>
          </cell>
          <cell r="D287">
            <v>81251097</v>
          </cell>
          <cell r="F287">
            <v>36309250</v>
          </cell>
          <cell r="H287">
            <v>117560347</v>
          </cell>
          <cell r="J287">
            <v>85084422.590000004</v>
          </cell>
          <cell r="L287">
            <v>32475924.41</v>
          </cell>
          <cell r="N287">
            <v>32475924.41</v>
          </cell>
          <cell r="P287">
            <v>28000924.41</v>
          </cell>
          <cell r="R287">
            <v>21628949.329999998</v>
          </cell>
          <cell r="T287">
            <v>21438949.329999998</v>
          </cell>
        </row>
        <row r="288">
          <cell r="A288">
            <v>2.4</v>
          </cell>
          <cell r="B288" t="str">
            <v>TRANSFERENCIAS CORRIENTES</v>
          </cell>
          <cell r="D288">
            <v>81251097</v>
          </cell>
          <cell r="F288">
            <v>36309250</v>
          </cell>
          <cell r="H288">
            <v>117560347</v>
          </cell>
          <cell r="J288">
            <v>85084422.590000004</v>
          </cell>
          <cell r="L288">
            <v>32475924.41</v>
          </cell>
          <cell r="N288">
            <v>32475924.41</v>
          </cell>
          <cell r="P288">
            <v>28000924.41</v>
          </cell>
          <cell r="R288">
            <v>21628949.329999998</v>
          </cell>
          <cell r="T288">
            <v>21438949.329999998</v>
          </cell>
        </row>
        <row r="289">
          <cell r="A289" t="str">
            <v>2.4.1</v>
          </cell>
          <cell r="B289" t="str">
            <v>TRANSFERENCIAS CORRIENTES AL SECTOR PRIVADO</v>
          </cell>
          <cell r="D289">
            <v>81251097</v>
          </cell>
          <cell r="F289">
            <v>36309250</v>
          </cell>
          <cell r="H289">
            <v>117560347</v>
          </cell>
          <cell r="J289">
            <v>85084422.590000004</v>
          </cell>
          <cell r="L289">
            <v>32475924.41</v>
          </cell>
          <cell r="N289">
            <v>32475924.41</v>
          </cell>
          <cell r="P289">
            <v>28000924.41</v>
          </cell>
          <cell r="R289">
            <v>21628949.329999998</v>
          </cell>
          <cell r="T289">
            <v>21438949.329999998</v>
          </cell>
        </row>
        <row r="290">
          <cell r="A290" t="str">
            <v>2.4.1.3</v>
          </cell>
          <cell r="B290" t="str">
            <v>Premios literarios, deportivos y culturales</v>
          </cell>
          <cell r="D290">
            <v>11239300</v>
          </cell>
          <cell r="F290">
            <v>5000000</v>
          </cell>
          <cell r="H290">
            <v>16239300</v>
          </cell>
          <cell r="J290">
            <v>11264300</v>
          </cell>
          <cell r="L290">
            <v>4975000</v>
          </cell>
          <cell r="N290">
            <v>4975000</v>
          </cell>
          <cell r="P290">
            <v>500000</v>
          </cell>
          <cell r="R290">
            <v>500000</v>
          </cell>
          <cell r="T290">
            <v>500000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D291">
            <v>11239300</v>
          </cell>
          <cell r="F291">
            <v>5000000</v>
          </cell>
          <cell r="H291">
            <v>16239300</v>
          </cell>
          <cell r="J291">
            <v>11264300</v>
          </cell>
          <cell r="L291">
            <v>4975000</v>
          </cell>
          <cell r="N291">
            <v>4975000</v>
          </cell>
          <cell r="P291">
            <v>500000</v>
          </cell>
          <cell r="R291">
            <v>500000</v>
          </cell>
          <cell r="T291">
            <v>500000</v>
          </cell>
        </row>
        <row r="292">
          <cell r="A292" t="str">
            <v>2.4.1.4</v>
          </cell>
          <cell r="B292" t="str">
            <v>Becas y viajes de estudios</v>
          </cell>
          <cell r="D292">
            <v>2000000</v>
          </cell>
          <cell r="F292">
            <v>0</v>
          </cell>
          <cell r="H292">
            <v>2000000</v>
          </cell>
          <cell r="J292">
            <v>2000000</v>
          </cell>
          <cell r="L292">
            <v>0</v>
          </cell>
          <cell r="N292">
            <v>0</v>
          </cell>
          <cell r="P292">
            <v>0</v>
          </cell>
          <cell r="R292">
            <v>0</v>
          </cell>
          <cell r="T292">
            <v>0</v>
          </cell>
        </row>
        <row r="293">
          <cell r="A293" t="str">
            <v>2.4.1.4.01</v>
          </cell>
          <cell r="B293" t="str">
            <v>Becas nacionales</v>
          </cell>
          <cell r="D293">
            <v>2000000</v>
          </cell>
          <cell r="F293">
            <v>0</v>
          </cell>
          <cell r="H293">
            <v>2000000</v>
          </cell>
          <cell r="J293">
            <v>2000000</v>
          </cell>
          <cell r="L293">
            <v>0</v>
          </cell>
          <cell r="N293">
            <v>0</v>
          </cell>
          <cell r="P293">
            <v>0</v>
          </cell>
          <cell r="R293">
            <v>0</v>
          </cell>
          <cell r="T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D294">
            <v>68011797</v>
          </cell>
          <cell r="F294">
            <v>31309250</v>
          </cell>
          <cell r="H294">
            <v>99321047</v>
          </cell>
          <cell r="J294">
            <v>71820122.590000004</v>
          </cell>
          <cell r="L294">
            <v>27500924.41</v>
          </cell>
          <cell r="N294">
            <v>27500924.41</v>
          </cell>
          <cell r="P294">
            <v>27500924.41</v>
          </cell>
          <cell r="R294">
            <v>21128949.329999998</v>
          </cell>
          <cell r="T294">
            <v>20938949.329999998</v>
          </cell>
        </row>
        <row r="295">
          <cell r="A295" t="str">
            <v>2.4.1.6.01</v>
          </cell>
          <cell r="B295" t="str">
            <v>Transferencias corrientes programadas a asociaciones sin fines</v>
          </cell>
          <cell r="D295">
            <v>66811797</v>
          </cell>
          <cell r="F295">
            <v>-8523200</v>
          </cell>
          <cell r="H295">
            <v>58288597</v>
          </cell>
          <cell r="J295">
            <v>34740918.130000003</v>
          </cell>
          <cell r="L295">
            <v>23547678.870000001</v>
          </cell>
          <cell r="N295">
            <v>23547678.870000001</v>
          </cell>
          <cell r="P295">
            <v>23547678.870000001</v>
          </cell>
          <cell r="R295">
            <v>19319703.789999999</v>
          </cell>
          <cell r="T295">
            <v>19129703.789999999</v>
          </cell>
        </row>
        <row r="296">
          <cell r="A296" t="str">
            <v>de lucro</v>
          </cell>
        </row>
        <row r="297">
          <cell r="A297" t="str">
            <v>2.4.1.6.05     Transferencias corrientes ocasionales a asociaciones sin fines</v>
          </cell>
          <cell r="D297">
            <v>1200000</v>
          </cell>
          <cell r="F297">
            <v>39832450</v>
          </cell>
          <cell r="H297">
            <v>41032450</v>
          </cell>
          <cell r="J297">
            <v>37079204.460000001</v>
          </cell>
          <cell r="L297">
            <v>3953245.54</v>
          </cell>
          <cell r="N297">
            <v>3953245.54</v>
          </cell>
          <cell r="P297">
            <v>3953245.54</v>
          </cell>
          <cell r="R297">
            <v>1809245.54</v>
          </cell>
          <cell r="T297">
            <v>1809245.54</v>
          </cell>
        </row>
        <row r="298">
          <cell r="A298" t="str">
            <v>de lucro</v>
          </cell>
        </row>
        <row r="299">
          <cell r="A299" t="str">
            <v>Ref CCP Concepto.Ref CCP Cuenta</v>
          </cell>
          <cell r="C299" t="str">
            <v>Presupuesto Inicial</v>
          </cell>
          <cell r="E299" t="str">
            <v>Modificaciones Presupestarias</v>
          </cell>
          <cell r="G299" t="str">
            <v>Presupuesto Vigente</v>
          </cell>
          <cell r="I299" t="str">
            <v>Presupuesto Disponible</v>
          </cell>
          <cell r="K299" t="str">
            <v>ETAPAS DEL GASTO</v>
          </cell>
        </row>
        <row r="300">
          <cell r="K300" t="str">
            <v>Preventivo</v>
          </cell>
          <cell r="M300" t="str">
            <v>Compromiso</v>
          </cell>
          <cell r="O300" t="str">
            <v>Devengado</v>
          </cell>
          <cell r="Q300" t="str">
            <v>Libramiento</v>
          </cell>
          <cell r="S300" t="str">
            <v>Pagado</v>
          </cell>
        </row>
        <row r="301">
          <cell r="D301">
            <v>3017699205</v>
          </cell>
          <cell r="F301">
            <v>42758103.539999999</v>
          </cell>
          <cell r="H301">
            <v>3060457308.54</v>
          </cell>
          <cell r="J301">
            <v>1929753247.7</v>
          </cell>
          <cell r="L301">
            <v>1130704060.8399999</v>
          </cell>
          <cell r="N301">
            <v>1048492584.1799999</v>
          </cell>
          <cell r="P301">
            <v>963070794.98000002</v>
          </cell>
          <cell r="R301">
            <v>914418164.63999999</v>
          </cell>
          <cell r="T301">
            <v>911156961.49000001</v>
          </cell>
        </row>
        <row r="302">
          <cell r="A302">
            <v>2.4</v>
          </cell>
          <cell r="B302" t="str">
            <v>TRANSFERENCIAS CORRIENTES</v>
          </cell>
          <cell r="D302">
            <v>409808934</v>
          </cell>
          <cell r="F302">
            <v>0</v>
          </cell>
          <cell r="H302">
            <v>409808934</v>
          </cell>
          <cell r="J302">
            <v>251423704</v>
          </cell>
          <cell r="L302">
            <v>158385230</v>
          </cell>
          <cell r="N302">
            <v>158385230</v>
          </cell>
          <cell r="P302">
            <v>158385230</v>
          </cell>
          <cell r="R302">
            <v>129015876</v>
          </cell>
          <cell r="T302">
            <v>129015876</v>
          </cell>
        </row>
        <row r="303">
          <cell r="A303" t="str">
            <v>2.4.2</v>
          </cell>
          <cell r="B303" t="str">
            <v>TRANSFERENCIAS CORRIENTES AL GOBIERNO GENERAL NACIONAL</v>
          </cell>
          <cell r="D303">
            <v>409808934</v>
          </cell>
          <cell r="F303">
            <v>0</v>
          </cell>
          <cell r="H303">
            <v>409808934</v>
          </cell>
          <cell r="J303">
            <v>251423704</v>
          </cell>
          <cell r="L303">
            <v>158385230</v>
          </cell>
          <cell r="N303">
            <v>158385230</v>
          </cell>
          <cell r="P303">
            <v>158385230</v>
          </cell>
          <cell r="R303">
            <v>129015876</v>
          </cell>
          <cell r="T303">
            <v>129015876</v>
          </cell>
        </row>
        <row r="304">
          <cell r="A304" t="str">
            <v>2.4.2.2</v>
          </cell>
          <cell r="B304" t="str">
            <v>Transferencias corrientes a instituciones descentralizadas y autónomas no financieras</v>
          </cell>
          <cell r="D304">
            <v>409808934</v>
          </cell>
          <cell r="F304">
            <v>0</v>
          </cell>
          <cell r="H304">
            <v>409808934</v>
          </cell>
          <cell r="J304">
            <v>251423704</v>
          </cell>
          <cell r="L304">
            <v>158385230</v>
          </cell>
          <cell r="N304">
            <v>158385230</v>
          </cell>
          <cell r="P304">
            <v>158385230</v>
          </cell>
          <cell r="R304">
            <v>129015876</v>
          </cell>
          <cell r="T304">
            <v>129015876</v>
          </cell>
        </row>
        <row r="305">
          <cell r="A305" t="str">
            <v>2.4.2.2.01</v>
          </cell>
          <cell r="B305" t="str">
            <v>Transferencias corrientes a instituciones descentralizadas y autónomas no financieras para servicios personales</v>
          </cell>
          <cell r="D305">
            <v>409808934</v>
          </cell>
          <cell r="F305">
            <v>0</v>
          </cell>
          <cell r="H305">
            <v>409808934</v>
          </cell>
          <cell r="J305">
            <v>251423704</v>
          </cell>
          <cell r="L305">
            <v>158385230</v>
          </cell>
          <cell r="N305">
            <v>158385230</v>
          </cell>
          <cell r="P305">
            <v>158385230</v>
          </cell>
          <cell r="R305">
            <v>129015876</v>
          </cell>
          <cell r="T305">
            <v>129015876</v>
          </cell>
        </row>
        <row r="306">
          <cell r="A306" t="str">
            <v>2.4.2.2.02</v>
          </cell>
          <cell r="B306" t="str">
            <v>Otras transferencias corrientes a instituciones descentralizadas y autónomas no financieras</v>
          </cell>
          <cell r="D306">
            <v>167858826</v>
          </cell>
          <cell r="F306">
            <v>0</v>
          </cell>
          <cell r="H306">
            <v>167858826</v>
          </cell>
          <cell r="J306">
            <v>85406629.5</v>
          </cell>
          <cell r="L306">
            <v>82452196.5</v>
          </cell>
          <cell r="N306">
            <v>82452196.5</v>
          </cell>
          <cell r="P306">
            <v>82452196.5</v>
          </cell>
          <cell r="R306">
            <v>66539270.210000001</v>
          </cell>
          <cell r="T306">
            <v>66539270.210000001</v>
          </cell>
        </row>
        <row r="307">
          <cell r="A307" t="str">
            <v>2.4.2.4.4</v>
          </cell>
          <cell r="B307" t="str">
            <v>TRANSFERENCIAS CORRIENTES</v>
          </cell>
          <cell r="D307">
            <v>241950108</v>
          </cell>
          <cell r="F307">
            <v>0</v>
          </cell>
          <cell r="H307">
            <v>241950108</v>
          </cell>
          <cell r="J307">
            <v>166017074.5</v>
          </cell>
          <cell r="L307">
            <v>75933033.5</v>
          </cell>
          <cell r="N307">
            <v>75933033.5</v>
          </cell>
          <cell r="P307">
            <v>75933033.5</v>
          </cell>
          <cell r="R307">
            <v>62476605.789999999</v>
          </cell>
          <cell r="T307">
            <v>62476605.789999999</v>
          </cell>
        </row>
        <row r="308">
          <cell r="A308">
            <v>2.4</v>
          </cell>
          <cell r="B308" t="str">
            <v>TRANSFERENCIAS CORRIENTES A EMPRESAS PÚBLICAS NO FINANCIERAS</v>
          </cell>
          <cell r="D308">
            <v>109657636</v>
          </cell>
          <cell r="F308">
            <v>60000000</v>
          </cell>
          <cell r="H308">
            <v>169657636</v>
          </cell>
          <cell r="J308">
            <v>126963788.3</v>
          </cell>
          <cell r="L308">
            <v>42693847.700000003</v>
          </cell>
          <cell r="N308">
            <v>42693847.700000003</v>
          </cell>
          <cell r="P308">
            <v>42693847.700000003</v>
          </cell>
          <cell r="R308">
            <v>42693847.700000003</v>
          </cell>
          <cell r="T308">
            <v>42693847.700000003</v>
          </cell>
        </row>
        <row r="309">
          <cell r="A309" t="str">
            <v>2.4.4</v>
          </cell>
          <cell r="B309" t="str">
            <v>Transferencias corrientes a empresas públicas no financieras nacionales</v>
          </cell>
          <cell r="D309">
            <v>109657636</v>
          </cell>
          <cell r="F309">
            <v>60000000</v>
          </cell>
          <cell r="H309">
            <v>169657636</v>
          </cell>
          <cell r="J309">
            <v>126963788.3</v>
          </cell>
          <cell r="L309">
            <v>42693847.700000003</v>
          </cell>
          <cell r="N309">
            <v>42693847.700000003</v>
          </cell>
          <cell r="P309">
            <v>42693847.700000003</v>
          </cell>
          <cell r="R309">
            <v>42693847.700000003</v>
          </cell>
          <cell r="T309">
            <v>42693847.700000003</v>
          </cell>
        </row>
        <row r="310">
          <cell r="A310" t="str">
            <v>2.4.4.1</v>
          </cell>
          <cell r="B310" t="str">
            <v>Transferencias corrientes a empresas públicas no financieras nacionales para servicios personales</v>
          </cell>
          <cell r="D310">
            <v>109657636</v>
          </cell>
          <cell r="F310">
            <v>60000000</v>
          </cell>
          <cell r="H310">
            <v>169657636</v>
          </cell>
          <cell r="J310">
            <v>126963788.3</v>
          </cell>
          <cell r="L310">
            <v>42693847.700000003</v>
          </cell>
          <cell r="N310">
            <v>42693847.700000003</v>
          </cell>
          <cell r="P310">
            <v>42693847.700000003</v>
          </cell>
          <cell r="R310">
            <v>42693847.700000003</v>
          </cell>
          <cell r="T310">
            <v>42693847.700000003</v>
          </cell>
        </row>
        <row r="311">
          <cell r="A311" t="str">
            <v>2.4.4.1.01</v>
          </cell>
          <cell r="B311" t="str">
            <v>Otras transferencias corrientes a empresas públicas no financieras nacionales</v>
          </cell>
          <cell r="D311">
            <v>109657636</v>
          </cell>
          <cell r="F311">
            <v>60000000</v>
          </cell>
          <cell r="H311">
            <v>169657636</v>
          </cell>
          <cell r="J311">
            <v>126963788.3</v>
          </cell>
          <cell r="L311">
            <v>42693847.700000003</v>
          </cell>
          <cell r="N311">
            <v>42693847.700000003</v>
          </cell>
          <cell r="P311">
            <v>42693847.700000003</v>
          </cell>
          <cell r="R311">
            <v>42693847.700000003</v>
          </cell>
          <cell r="T311">
            <v>42693847.700000003</v>
          </cell>
        </row>
        <row r="312">
          <cell r="A312" t="str">
            <v>2.4.4.1.02</v>
          </cell>
          <cell r="B312" t="str">
            <v>Transferencias corrientes a empresas públicas no financieras nacionales para pago de electricidad no cortable</v>
          </cell>
          <cell r="D312">
            <v>93501180</v>
          </cell>
          <cell r="F312">
            <v>0</v>
          </cell>
          <cell r="H312">
            <v>93501180</v>
          </cell>
          <cell r="J312">
            <v>57539187.700000003</v>
          </cell>
          <cell r="L312">
            <v>35961992.299999997</v>
          </cell>
          <cell r="N312">
            <v>35961992.299999997</v>
          </cell>
          <cell r="P312">
            <v>35961992.299999997</v>
          </cell>
          <cell r="R312">
            <v>35961992.299999997</v>
          </cell>
          <cell r="T312">
            <v>35961992.299999997</v>
          </cell>
        </row>
        <row r="313">
          <cell r="A313" t="str">
            <v>2.4.4.1.03</v>
          </cell>
          <cell r="B313" t="str">
            <v>TRANSFERENCIAS CORRIENTES</v>
          </cell>
          <cell r="D313">
            <v>4032433</v>
          </cell>
          <cell r="F313">
            <v>71113688</v>
          </cell>
          <cell r="H313">
            <v>75146121</v>
          </cell>
          <cell r="J313">
            <v>69424600.599999994</v>
          </cell>
          <cell r="L313">
            <v>5721520.4000000004</v>
          </cell>
          <cell r="N313">
            <v>5721520.4000000004</v>
          </cell>
          <cell r="P313">
            <v>5721520.4000000004</v>
          </cell>
          <cell r="R313">
            <v>5721520.4000000004</v>
          </cell>
          <cell r="T313">
            <v>5721520.4000000004</v>
          </cell>
        </row>
        <row r="314">
          <cell r="A314" t="str">
            <v>2.4.2.4.7</v>
          </cell>
          <cell r="B314" t="str">
            <v>TRANSFERENCIAS CORRIENTES AL SECTOR EXTERNO</v>
          </cell>
          <cell r="D314">
            <v>12124023</v>
          </cell>
          <cell r="F314">
            <v>-11113688</v>
          </cell>
          <cell r="H314">
            <v>1010335</v>
          </cell>
          <cell r="J314">
            <v>0</v>
          </cell>
          <cell r="L314">
            <v>1010335</v>
          </cell>
          <cell r="N314">
            <v>1010335</v>
          </cell>
          <cell r="P314">
            <v>1010335</v>
          </cell>
          <cell r="R314">
            <v>1010335</v>
          </cell>
          <cell r="T314">
            <v>1010335</v>
          </cell>
        </row>
        <row r="315">
          <cell r="A315">
            <v>2.4</v>
          </cell>
          <cell r="B315" t="str">
            <v>Transferencias corrientes a organismos internacionales</v>
          </cell>
          <cell r="D315">
            <v>11996832</v>
          </cell>
          <cell r="F315">
            <v>0</v>
          </cell>
          <cell r="H315">
            <v>11996832</v>
          </cell>
          <cell r="J315">
            <v>11368767.060000001</v>
          </cell>
          <cell r="L315">
            <v>628064.93999999994</v>
          </cell>
          <cell r="N315">
            <v>628064.93999999994</v>
          </cell>
          <cell r="P315">
            <v>628064.93999999994</v>
          </cell>
          <cell r="R315">
            <v>628064.93999999994</v>
          </cell>
          <cell r="T315">
            <v>73064.94</v>
          </cell>
        </row>
        <row r="316">
          <cell r="A316" t="str">
            <v>2.4.7</v>
          </cell>
          <cell r="B316" t="str">
            <v>Transferencias corrientes a Organismos Internacionales</v>
          </cell>
          <cell r="D316">
            <v>11996832</v>
          </cell>
          <cell r="F316">
            <v>0</v>
          </cell>
          <cell r="H316">
            <v>11996832</v>
          </cell>
          <cell r="J316">
            <v>11368767.060000001</v>
          </cell>
          <cell r="L316">
            <v>628064.93999999994</v>
          </cell>
          <cell r="N316">
            <v>628064.93999999994</v>
          </cell>
          <cell r="P316">
            <v>628064.93999999994</v>
          </cell>
          <cell r="R316">
            <v>628064.93999999994</v>
          </cell>
          <cell r="T316">
            <v>73064.94</v>
          </cell>
        </row>
        <row r="317">
          <cell r="A317" t="str">
            <v>2.4.7.2</v>
          </cell>
          <cell r="B317" t="str">
            <v>TRANSFERENCIAS CORRIENTES</v>
          </cell>
          <cell r="D317">
            <v>11996832</v>
          </cell>
          <cell r="F317">
            <v>0</v>
          </cell>
          <cell r="H317">
            <v>11996832</v>
          </cell>
          <cell r="J317">
            <v>11368767.060000001</v>
          </cell>
          <cell r="L317">
            <v>628064.93999999994</v>
          </cell>
          <cell r="N317">
            <v>628064.93999999994</v>
          </cell>
          <cell r="P317">
            <v>628064.93999999994</v>
          </cell>
          <cell r="R317">
            <v>628064.93999999994</v>
          </cell>
          <cell r="T317">
            <v>73064.94</v>
          </cell>
        </row>
        <row r="318">
          <cell r="A318" t="str">
            <v>2.4.7.2.01</v>
          </cell>
          <cell r="B318" t="str">
            <v>TRANSFERENCIAS CORRIENTES A OTRAS INSTITUCIONES PÚBLICAS</v>
          </cell>
          <cell r="D318">
            <v>11996832</v>
          </cell>
          <cell r="F318">
            <v>0</v>
          </cell>
          <cell r="H318">
            <v>11996832</v>
          </cell>
          <cell r="J318">
            <v>11368767.060000001</v>
          </cell>
          <cell r="L318">
            <v>628064.93999999994</v>
          </cell>
          <cell r="N318">
            <v>628064.93999999994</v>
          </cell>
          <cell r="P318">
            <v>628064.93999999994</v>
          </cell>
          <cell r="R318">
            <v>628064.93999999994</v>
          </cell>
          <cell r="T318">
            <v>73064.94</v>
          </cell>
        </row>
        <row r="319">
          <cell r="A319" t="str">
            <v>2.4.2.4.9</v>
          </cell>
          <cell r="B319" t="str">
            <v>Transferencias corrientes destinadas a otras instituciones públicas[1]</v>
          </cell>
          <cell r="D319">
            <v>11996832</v>
          </cell>
          <cell r="F319">
            <v>0</v>
          </cell>
          <cell r="H319">
            <v>11996832</v>
          </cell>
          <cell r="J319">
            <v>11368767.060000001</v>
          </cell>
          <cell r="L319">
            <v>628064.93999999994</v>
          </cell>
          <cell r="N319">
            <v>628064.93999999994</v>
          </cell>
          <cell r="P319">
            <v>628064.93999999994</v>
          </cell>
          <cell r="R319">
            <v>628064.93999999994</v>
          </cell>
          <cell r="T319">
            <v>73064.94</v>
          </cell>
        </row>
        <row r="320">
          <cell r="A320">
            <v>2.4</v>
          </cell>
          <cell r="B320" t="str">
            <v>Transferencias corrientes destinadas a otras instituciones públicas</v>
          </cell>
          <cell r="D320">
            <v>295211149</v>
          </cell>
          <cell r="F320">
            <v>2000000</v>
          </cell>
          <cell r="H320">
            <v>297211149</v>
          </cell>
          <cell r="J320">
            <v>188151690.69999999</v>
          </cell>
          <cell r="L320">
            <v>109059458.3</v>
          </cell>
          <cell r="N320">
            <v>109059458.3</v>
          </cell>
          <cell r="P320">
            <v>109059458.3</v>
          </cell>
          <cell r="R320">
            <v>107059458.3</v>
          </cell>
          <cell r="T320">
            <v>107059458.3</v>
          </cell>
        </row>
        <row r="321">
          <cell r="A321" t="str">
            <v>2.4.9</v>
          </cell>
          <cell r="B321" t="str">
            <v>TRANSFERENCIAS DE CAPITAL</v>
          </cell>
          <cell r="D321">
            <v>295211149</v>
          </cell>
          <cell r="F321">
            <v>2000000</v>
          </cell>
          <cell r="H321">
            <v>297211149</v>
          </cell>
          <cell r="J321">
            <v>188151690.69999999</v>
          </cell>
          <cell r="L321">
            <v>109059458.3</v>
          </cell>
          <cell r="N321">
            <v>109059458.3</v>
          </cell>
          <cell r="P321">
            <v>109059458.3</v>
          </cell>
          <cell r="R321">
            <v>107059458.3</v>
          </cell>
          <cell r="T321">
            <v>107059458.3</v>
          </cell>
        </row>
        <row r="322">
          <cell r="A322" t="str">
            <v>2.4.9.1</v>
          </cell>
          <cell r="B322" t="str">
            <v>TRANSFERENCIAS DE CAPITAL AL GOBIERNO GENERAL  NACIONAL</v>
          </cell>
          <cell r="D322">
            <v>295211149</v>
          </cell>
          <cell r="F322">
            <v>2000000</v>
          </cell>
          <cell r="H322">
            <v>297211149</v>
          </cell>
          <cell r="J322">
            <v>188151690.69999999</v>
          </cell>
          <cell r="L322">
            <v>109059458.3</v>
          </cell>
          <cell r="N322">
            <v>109059458.3</v>
          </cell>
          <cell r="P322">
            <v>109059458.3</v>
          </cell>
          <cell r="R322">
            <v>107059458.3</v>
          </cell>
          <cell r="T322">
            <v>107059458.3</v>
          </cell>
        </row>
        <row r="323">
          <cell r="A323" t="str">
            <v>2.4.9.1.01</v>
          </cell>
          <cell r="B323" t="str">
            <v>Transferencias de capital a las instituciones descentralizadas y autónomas no financieras</v>
          </cell>
          <cell r="D323">
            <v>295211149</v>
          </cell>
          <cell r="F323">
            <v>2000000</v>
          </cell>
          <cell r="H323">
            <v>297211149</v>
          </cell>
          <cell r="J323">
            <v>188151690.69999999</v>
          </cell>
          <cell r="L323">
            <v>109059458.3</v>
          </cell>
          <cell r="N323">
            <v>109059458.3</v>
          </cell>
          <cell r="P323">
            <v>109059458.3</v>
          </cell>
          <cell r="R323">
            <v>107059458.3</v>
          </cell>
          <cell r="T323">
            <v>107059458.3</v>
          </cell>
        </row>
        <row r="324">
          <cell r="A324" t="str">
            <v>2.5.2.5.2</v>
          </cell>
          <cell r="B324" t="str">
            <v>Transferencias de capital a instituciones descentralizadas y autónomas no financieras para proyectos de inversión</v>
          </cell>
          <cell r="D324">
            <v>295211149</v>
          </cell>
          <cell r="F324">
            <v>2000000</v>
          </cell>
          <cell r="H324">
            <v>297211149</v>
          </cell>
          <cell r="J324">
            <v>188151690.69999999</v>
          </cell>
          <cell r="L324">
            <v>109059458.3</v>
          </cell>
          <cell r="N324">
            <v>109059458.3</v>
          </cell>
          <cell r="P324">
            <v>109059458.3</v>
          </cell>
          <cell r="R324">
            <v>107059458.3</v>
          </cell>
          <cell r="T324">
            <v>107059458.3</v>
          </cell>
        </row>
        <row r="325">
          <cell r="A325">
            <v>2.5</v>
          </cell>
          <cell r="B325" t="str">
            <v>BIENES MUEBLES, INMUEBLES E INTANGIBLES MOBILIARIO Y EQUIPO</v>
          </cell>
          <cell r="D325">
            <v>45000000</v>
          </cell>
          <cell r="F325">
            <v>0</v>
          </cell>
          <cell r="H325">
            <v>45000000</v>
          </cell>
          <cell r="J325">
            <v>45000000</v>
          </cell>
          <cell r="L325">
            <v>0</v>
          </cell>
          <cell r="N325">
            <v>0</v>
          </cell>
          <cell r="P325">
            <v>0</v>
          </cell>
          <cell r="R325">
            <v>0</v>
          </cell>
          <cell r="T325">
            <v>0</v>
          </cell>
        </row>
        <row r="326">
          <cell r="A326" t="str">
            <v>2.5.2</v>
          </cell>
          <cell r="B326" t="str">
            <v>Muebles, equipos de oficina y estantería</v>
          </cell>
          <cell r="D326">
            <v>45000000</v>
          </cell>
          <cell r="F326">
            <v>0</v>
          </cell>
          <cell r="H326">
            <v>45000000</v>
          </cell>
          <cell r="J326">
            <v>45000000</v>
          </cell>
          <cell r="L326">
            <v>0</v>
          </cell>
          <cell r="N326">
            <v>0</v>
          </cell>
          <cell r="P326">
            <v>0</v>
          </cell>
          <cell r="R326">
            <v>0</v>
          </cell>
          <cell r="T326">
            <v>0</v>
          </cell>
        </row>
        <row r="327">
          <cell r="A327" t="str">
            <v>2.5.2.2</v>
          </cell>
          <cell r="B327" t="str">
            <v>Muebles, equipos de oficina y estantería</v>
          </cell>
          <cell r="D327">
            <v>45000000</v>
          </cell>
          <cell r="F327">
            <v>0</v>
          </cell>
          <cell r="H327">
            <v>45000000</v>
          </cell>
          <cell r="J327">
            <v>45000000</v>
          </cell>
          <cell r="L327">
            <v>0</v>
          </cell>
          <cell r="N327">
            <v>0</v>
          </cell>
          <cell r="P327">
            <v>0</v>
          </cell>
          <cell r="R327">
            <v>0</v>
          </cell>
          <cell r="T327">
            <v>0</v>
          </cell>
        </row>
        <row r="328">
          <cell r="A328" t="str">
            <v>2.5.2.2.01</v>
          </cell>
          <cell r="B328" t="str">
            <v>Equipos de tecnología de la información y comunicación</v>
          </cell>
          <cell r="D328">
            <v>45000000</v>
          </cell>
          <cell r="F328">
            <v>0</v>
          </cell>
          <cell r="H328">
            <v>45000000</v>
          </cell>
          <cell r="J328">
            <v>45000000</v>
          </cell>
          <cell r="L328">
            <v>0</v>
          </cell>
          <cell r="N328">
            <v>0</v>
          </cell>
          <cell r="P328">
            <v>0</v>
          </cell>
          <cell r="R328">
            <v>0</v>
          </cell>
          <cell r="T328">
            <v>0</v>
          </cell>
        </row>
        <row r="329">
          <cell r="A329" t="str">
            <v>2.6.2.6.1</v>
          </cell>
          <cell r="B329" t="str">
            <v>Equipos de tecnología de la información y comunicación</v>
          </cell>
          <cell r="D329">
            <v>45000000</v>
          </cell>
          <cell r="F329">
            <v>0</v>
          </cell>
          <cell r="H329">
            <v>45000000</v>
          </cell>
          <cell r="J329">
            <v>45000000</v>
          </cell>
          <cell r="L329">
            <v>0</v>
          </cell>
          <cell r="N329">
            <v>0</v>
          </cell>
          <cell r="P329">
            <v>0</v>
          </cell>
          <cell r="R329">
            <v>0</v>
          </cell>
          <cell r="T329">
            <v>0</v>
          </cell>
        </row>
        <row r="330">
          <cell r="A330">
            <v>2.6</v>
          </cell>
          <cell r="D330">
            <v>10280000</v>
          </cell>
          <cell r="F330">
            <v>565000</v>
          </cell>
          <cell r="H330">
            <v>10845000</v>
          </cell>
          <cell r="J330">
            <v>5198869.34</v>
          </cell>
          <cell r="L330">
            <v>5646130.6600000001</v>
          </cell>
          <cell r="N330">
            <v>183330.7</v>
          </cell>
          <cell r="P330">
            <v>183330.7</v>
          </cell>
          <cell r="R330">
            <v>183330.7</v>
          </cell>
          <cell r="T330">
            <v>183330.7</v>
          </cell>
        </row>
        <row r="331">
          <cell r="A331" t="str">
            <v>2.6.1</v>
          </cell>
          <cell r="D331">
            <v>10280000</v>
          </cell>
          <cell r="F331">
            <v>565000</v>
          </cell>
          <cell r="H331">
            <v>10845000</v>
          </cell>
          <cell r="J331">
            <v>5198869.34</v>
          </cell>
          <cell r="L331">
            <v>5646130.6600000001</v>
          </cell>
          <cell r="N331">
            <v>183330.7</v>
          </cell>
          <cell r="P331">
            <v>183330.7</v>
          </cell>
          <cell r="R331">
            <v>183330.7</v>
          </cell>
          <cell r="T331">
            <v>183330.7</v>
          </cell>
        </row>
        <row r="332">
          <cell r="A332" t="str">
            <v>2.6.1.1</v>
          </cell>
          <cell r="D332">
            <v>10280000</v>
          </cell>
          <cell r="F332">
            <v>565000</v>
          </cell>
          <cell r="H332">
            <v>10845000</v>
          </cell>
          <cell r="J332">
            <v>5198869.34</v>
          </cell>
          <cell r="L332">
            <v>5646130.6600000001</v>
          </cell>
          <cell r="N332">
            <v>183330.7</v>
          </cell>
          <cell r="P332">
            <v>183330.7</v>
          </cell>
          <cell r="R332">
            <v>183330.7</v>
          </cell>
          <cell r="T332">
            <v>183330.7</v>
          </cell>
        </row>
        <row r="333">
          <cell r="A333" t="str">
            <v>2.6.1.1.01</v>
          </cell>
          <cell r="D333">
            <v>580000</v>
          </cell>
          <cell r="F333">
            <v>2700000</v>
          </cell>
          <cell r="H333">
            <v>3280000</v>
          </cell>
          <cell r="J333">
            <v>3145518.44</v>
          </cell>
          <cell r="L333">
            <v>134481.56</v>
          </cell>
          <cell r="N333">
            <v>0</v>
          </cell>
          <cell r="P333">
            <v>0</v>
          </cell>
          <cell r="R333">
            <v>0</v>
          </cell>
          <cell r="T333">
            <v>0</v>
          </cell>
        </row>
        <row r="334">
          <cell r="A334" t="str">
            <v>2.6.1.3</v>
          </cell>
          <cell r="D334">
            <v>580000</v>
          </cell>
          <cell r="F334">
            <v>2700000</v>
          </cell>
          <cell r="H334">
            <v>3280000</v>
          </cell>
          <cell r="J334">
            <v>3145518.44</v>
          </cell>
          <cell r="L334">
            <v>134481.56</v>
          </cell>
          <cell r="N334">
            <v>0</v>
          </cell>
          <cell r="P334">
            <v>0</v>
          </cell>
          <cell r="R334">
            <v>0</v>
          </cell>
          <cell r="T334">
            <v>0</v>
          </cell>
        </row>
        <row r="335">
          <cell r="A335" t="str">
            <v>2.6.1.3.01</v>
          </cell>
          <cell r="D335">
            <v>6600000</v>
          </cell>
          <cell r="F335">
            <v>325000</v>
          </cell>
          <cell r="H335">
            <v>6925000</v>
          </cell>
          <cell r="J335">
            <v>1603555.1</v>
          </cell>
          <cell r="L335">
            <v>5321444.9000000004</v>
          </cell>
          <cell r="N335">
            <v>173666.5</v>
          </cell>
          <cell r="P335">
            <v>173666.5</v>
          </cell>
          <cell r="R335">
            <v>173666.5</v>
          </cell>
          <cell r="T335">
            <v>173666.5</v>
          </cell>
        </row>
        <row r="336">
          <cell r="D336">
            <v>6600000</v>
          </cell>
          <cell r="F336">
            <v>325000</v>
          </cell>
          <cell r="H336">
            <v>6925000</v>
          </cell>
          <cell r="J336">
            <v>1603555.1</v>
          </cell>
          <cell r="L336">
            <v>5321444.9000000004</v>
          </cell>
          <cell r="N336">
            <v>173666.5</v>
          </cell>
          <cell r="P336">
            <v>173666.5</v>
          </cell>
          <cell r="R336">
            <v>173666.5</v>
          </cell>
          <cell r="T336">
            <v>173666.5</v>
          </cell>
        </row>
        <row r="337">
          <cell r="A337" t="str">
            <v>Total General
2.4.2.4.2</v>
          </cell>
        </row>
        <row r="338">
          <cell r="A338" t="str">
            <v>Ref CCP Concepto.Ref CCP Cuenta</v>
          </cell>
          <cell r="C338" t="str">
            <v>Presupuesto Inicial</v>
          </cell>
          <cell r="E338" t="str">
            <v>Modificaciones Presupestarias</v>
          </cell>
          <cell r="G338" t="str">
            <v>Presupuesto Vigente</v>
          </cell>
          <cell r="I338" t="str">
            <v>Presupuesto Disponible</v>
          </cell>
          <cell r="K338" t="str">
            <v>ETAPAS DEL GASTO</v>
          </cell>
        </row>
        <row r="339">
          <cell r="K339" t="str">
            <v>Preventivo</v>
          </cell>
          <cell r="M339" t="str">
            <v>Compromiso</v>
          </cell>
          <cell r="O339" t="str">
            <v>Devengado</v>
          </cell>
          <cell r="Q339" t="str">
            <v>Libramiento</v>
          </cell>
          <cell r="S339" t="str">
            <v>Pagado</v>
          </cell>
        </row>
        <row r="341">
          <cell r="A341" t="str">
            <v>Total General</v>
          </cell>
          <cell r="D341">
            <v>3017699205</v>
          </cell>
          <cell r="F341">
            <v>42758103.539999999</v>
          </cell>
          <cell r="H341">
            <v>3060457308.54</v>
          </cell>
          <cell r="J341">
            <v>1929753247.7</v>
          </cell>
          <cell r="L341">
            <v>1130704060.8399999</v>
          </cell>
          <cell r="N341">
            <v>1048492584.1799999</v>
          </cell>
          <cell r="P341">
            <v>963070794.98000002</v>
          </cell>
          <cell r="R341">
            <v>914418164.63999999</v>
          </cell>
          <cell r="T341">
            <v>911156961.49000001</v>
          </cell>
        </row>
        <row r="342">
          <cell r="A342" t="str">
            <v>2.6.2.6.1</v>
          </cell>
          <cell r="D342">
            <v>10280000</v>
          </cell>
          <cell r="F342">
            <v>565000</v>
          </cell>
          <cell r="H342">
            <v>10845000</v>
          </cell>
          <cell r="J342">
            <v>5198869.34</v>
          </cell>
          <cell r="L342">
            <v>5646130.6600000001</v>
          </cell>
          <cell r="N342">
            <v>183330.7</v>
          </cell>
          <cell r="P342">
            <v>183330.7</v>
          </cell>
          <cell r="R342">
            <v>183330.7</v>
          </cell>
          <cell r="T342">
            <v>183330.7</v>
          </cell>
        </row>
        <row r="343">
          <cell r="A343">
            <v>2.6</v>
          </cell>
          <cell r="B343" t="str">
            <v>BIENES MUEBLES, INMUEBLES E INTANGIBLES</v>
          </cell>
          <cell r="D343">
            <v>10280000</v>
          </cell>
          <cell r="F343">
            <v>565000</v>
          </cell>
          <cell r="H343">
            <v>10845000</v>
          </cell>
          <cell r="J343">
            <v>5198869.34</v>
          </cell>
          <cell r="L343">
            <v>5646130.6600000001</v>
          </cell>
          <cell r="N343">
            <v>183330.7</v>
          </cell>
          <cell r="P343">
            <v>183330.7</v>
          </cell>
          <cell r="R343">
            <v>183330.7</v>
          </cell>
          <cell r="T343">
            <v>183330.7</v>
          </cell>
        </row>
        <row r="344">
          <cell r="A344" t="str">
            <v>2.6.1.4</v>
          </cell>
          <cell r="B344" t="str">
            <v>Electrodomésticos</v>
          </cell>
          <cell r="D344">
            <v>1100000</v>
          </cell>
          <cell r="F344">
            <v>-725547</v>
          </cell>
          <cell r="H344">
            <v>374453</v>
          </cell>
          <cell r="J344">
            <v>374453</v>
          </cell>
          <cell r="L344">
            <v>0</v>
          </cell>
          <cell r="N344">
            <v>0</v>
          </cell>
          <cell r="P344">
            <v>0</v>
          </cell>
          <cell r="R344">
            <v>0</v>
          </cell>
          <cell r="T344">
            <v>0</v>
          </cell>
        </row>
        <row r="345">
          <cell r="A345" t="str">
            <v>2.6.1.4.01</v>
          </cell>
          <cell r="B345" t="str">
            <v>Electrodomésticos</v>
          </cell>
          <cell r="D345">
            <v>1100000</v>
          </cell>
          <cell r="F345">
            <v>-725547</v>
          </cell>
          <cell r="H345">
            <v>374453</v>
          </cell>
          <cell r="J345">
            <v>374453</v>
          </cell>
          <cell r="L345">
            <v>0</v>
          </cell>
          <cell r="N345">
            <v>0</v>
          </cell>
          <cell r="P345">
            <v>0</v>
          </cell>
          <cell r="R345">
            <v>0</v>
          </cell>
          <cell r="T345">
            <v>0</v>
          </cell>
        </row>
        <row r="346">
          <cell r="A346" t="str">
            <v>2.6.1.9</v>
          </cell>
          <cell r="B346" t="str">
            <v>Otros mobiliarios y equipos no identificados precedentemente</v>
          </cell>
          <cell r="D346">
            <v>2000000</v>
          </cell>
          <cell r="F346">
            <v>-1734453</v>
          </cell>
          <cell r="H346">
            <v>265547</v>
          </cell>
          <cell r="J346">
            <v>75342.8</v>
          </cell>
          <cell r="L346">
            <v>190204.2</v>
          </cell>
          <cell r="N346">
            <v>9664.2000000000007</v>
          </cell>
          <cell r="P346">
            <v>9664.2000000000007</v>
          </cell>
          <cell r="R346">
            <v>9664.2000000000007</v>
          </cell>
          <cell r="T346">
            <v>9664.2000000000007</v>
          </cell>
        </row>
        <row r="347">
          <cell r="A347" t="str">
            <v>2.6.1.9.01</v>
          </cell>
          <cell r="B347" t="str">
            <v>Otros Mobiliarios y Equipos no Identificados Precedentemente</v>
          </cell>
          <cell r="D347">
            <v>2000000</v>
          </cell>
          <cell r="F347">
            <v>-1734453</v>
          </cell>
          <cell r="H347">
            <v>265547</v>
          </cell>
          <cell r="J347">
            <v>75342.8</v>
          </cell>
          <cell r="L347">
            <v>190204.2</v>
          </cell>
          <cell r="N347">
            <v>9664.2000000000007</v>
          </cell>
          <cell r="P347">
            <v>9664.2000000000007</v>
          </cell>
          <cell r="R347">
            <v>9664.2000000000007</v>
          </cell>
          <cell r="T347">
            <v>9664.2000000000007</v>
          </cell>
        </row>
        <row r="348">
          <cell r="A348" t="str">
            <v>2.6.2.6.2</v>
          </cell>
          <cell r="D348">
            <v>5816550</v>
          </cell>
          <cell r="F348">
            <v>7334083.75</v>
          </cell>
          <cell r="H348">
            <v>13150633.75</v>
          </cell>
          <cell r="J348">
            <v>4591267.0999999996</v>
          </cell>
          <cell r="L348">
            <v>8559366.6500000004</v>
          </cell>
          <cell r="N348">
            <v>6839824.7800000003</v>
          </cell>
          <cell r="P348">
            <v>6839824.7800000003</v>
          </cell>
          <cell r="R348">
            <v>6721526.1200000001</v>
          </cell>
          <cell r="T348">
            <v>6721526.1200000001</v>
          </cell>
        </row>
        <row r="349">
          <cell r="A349">
            <v>2.6</v>
          </cell>
          <cell r="B349" t="str">
            <v>BIENES MUEBLES, INMUEBLES E INTANGIBLES</v>
          </cell>
          <cell r="D349">
            <v>5816550</v>
          </cell>
          <cell r="F349">
            <v>7334083.75</v>
          </cell>
          <cell r="H349">
            <v>13150633.75</v>
          </cell>
          <cell r="J349">
            <v>4591267.0999999996</v>
          </cell>
          <cell r="L349">
            <v>8559366.6500000004</v>
          </cell>
          <cell r="N349">
            <v>6839824.7800000003</v>
          </cell>
          <cell r="P349">
            <v>6839824.7800000003</v>
          </cell>
          <cell r="R349">
            <v>6721526.1200000001</v>
          </cell>
          <cell r="T349">
            <v>6721526.1200000001</v>
          </cell>
        </row>
        <row r="350">
          <cell r="A350" t="str">
            <v>2.6.2</v>
          </cell>
          <cell r="B350" t="str">
            <v>MOBILIARIO Y EQUIPO DE AUDIO, AUDIOVISUAL, RECREATIVO Y EDUCACIONAL</v>
          </cell>
          <cell r="D350">
            <v>5816550</v>
          </cell>
          <cell r="F350">
            <v>7334083.75</v>
          </cell>
          <cell r="H350">
            <v>13150633.75</v>
          </cell>
          <cell r="J350">
            <v>4591267.0999999996</v>
          </cell>
          <cell r="L350">
            <v>8559366.6500000004</v>
          </cell>
          <cell r="N350">
            <v>6839824.7800000003</v>
          </cell>
          <cell r="P350">
            <v>6839824.7800000003</v>
          </cell>
          <cell r="R350">
            <v>6721526.1200000001</v>
          </cell>
          <cell r="T350">
            <v>6721526.1200000001</v>
          </cell>
        </row>
        <row r="351">
          <cell r="A351" t="str">
            <v>2.6.2.1</v>
          </cell>
          <cell r="B351" t="str">
            <v>Equipos y aparatos audiovisuales</v>
          </cell>
          <cell r="D351">
            <v>2956550</v>
          </cell>
          <cell r="F351">
            <v>337991.74</v>
          </cell>
          <cell r="H351">
            <v>3294541.74</v>
          </cell>
          <cell r="J351">
            <v>2945462.92</v>
          </cell>
          <cell r="L351">
            <v>349078.82</v>
          </cell>
          <cell r="N351">
            <v>290082.95</v>
          </cell>
          <cell r="P351">
            <v>290082.95</v>
          </cell>
          <cell r="R351">
            <v>290082.95</v>
          </cell>
          <cell r="T351">
            <v>290082.95</v>
          </cell>
        </row>
        <row r="352">
          <cell r="A352" t="str">
            <v>2.6.2.1.01</v>
          </cell>
          <cell r="B352" t="str">
            <v>Equipos y Aparatos Audiovisuales</v>
          </cell>
          <cell r="D352">
            <v>2956550</v>
          </cell>
          <cell r="F352">
            <v>337991.74</v>
          </cell>
          <cell r="H352">
            <v>3294541.74</v>
          </cell>
          <cell r="J352">
            <v>2945462.92</v>
          </cell>
          <cell r="L352">
            <v>349078.82</v>
          </cell>
          <cell r="N352">
            <v>290082.95</v>
          </cell>
          <cell r="P352">
            <v>290082.95</v>
          </cell>
          <cell r="R352">
            <v>290082.95</v>
          </cell>
          <cell r="T352">
            <v>290082.95</v>
          </cell>
        </row>
        <row r="353">
          <cell r="A353" t="str">
            <v>2.6.2.3</v>
          </cell>
          <cell r="B353" t="str">
            <v>Cámaras fotográficas y de video</v>
          </cell>
          <cell r="D353">
            <v>300000</v>
          </cell>
          <cell r="F353">
            <v>1675000</v>
          </cell>
          <cell r="H353">
            <v>1975000</v>
          </cell>
          <cell r="J353">
            <v>303231.24</v>
          </cell>
          <cell r="L353">
            <v>1671768.76</v>
          </cell>
          <cell r="N353">
            <v>1671768.76</v>
          </cell>
          <cell r="P353">
            <v>1671768.76</v>
          </cell>
          <cell r="R353">
            <v>1671768.76</v>
          </cell>
          <cell r="T353">
            <v>1671768.76</v>
          </cell>
        </row>
        <row r="354">
          <cell r="A354" t="str">
            <v>2.6.2.3.01</v>
          </cell>
          <cell r="B354" t="str">
            <v>Cámaras fotográficas y de video</v>
          </cell>
          <cell r="D354">
            <v>300000</v>
          </cell>
          <cell r="F354">
            <v>1675000</v>
          </cell>
          <cell r="H354">
            <v>1975000</v>
          </cell>
          <cell r="J354">
            <v>303231.24</v>
          </cell>
          <cell r="L354">
            <v>1671768.76</v>
          </cell>
          <cell r="N354">
            <v>1671768.76</v>
          </cell>
          <cell r="P354">
            <v>1671768.76</v>
          </cell>
          <cell r="R354">
            <v>1671768.76</v>
          </cell>
          <cell r="T354">
            <v>1671768.76</v>
          </cell>
        </row>
        <row r="355">
          <cell r="A355" t="str">
            <v>2.6.2.4</v>
          </cell>
          <cell r="B355" t="str">
            <v>Mobiliario y equipo educacional y recreativo</v>
          </cell>
          <cell r="D355">
            <v>2560000</v>
          </cell>
          <cell r="F355">
            <v>5321092.01</v>
          </cell>
          <cell r="H355">
            <v>7881092.0099999998</v>
          </cell>
          <cell r="J355">
            <v>1342572.94</v>
          </cell>
          <cell r="L355">
            <v>6538519.0700000003</v>
          </cell>
          <cell r="N355">
            <v>4877973.07</v>
          </cell>
          <cell r="P355">
            <v>4877973.07</v>
          </cell>
          <cell r="R355">
            <v>4759674.41</v>
          </cell>
          <cell r="T355">
            <v>4759674.41</v>
          </cell>
        </row>
        <row r="356">
          <cell r="A356" t="str">
            <v>2.6.2.4.01</v>
          </cell>
          <cell r="B356" t="str">
            <v>Mobiliario y equipo educacional y recreativo</v>
          </cell>
          <cell r="D356">
            <v>2560000</v>
          </cell>
          <cell r="F356">
            <v>5321092.01</v>
          </cell>
          <cell r="H356">
            <v>7881092.0099999998</v>
          </cell>
          <cell r="J356">
            <v>1342572.94</v>
          </cell>
          <cell r="L356">
            <v>6538519.0700000003</v>
          </cell>
          <cell r="N356">
            <v>4877973.07</v>
          </cell>
          <cell r="P356">
            <v>4877973.07</v>
          </cell>
          <cell r="R356">
            <v>4759674.41</v>
          </cell>
          <cell r="T356">
            <v>4759674.41</v>
          </cell>
        </row>
        <row r="357">
          <cell r="A357" t="str">
            <v>2.6.2.6.4</v>
          </cell>
          <cell r="D357">
            <v>10000</v>
          </cell>
          <cell r="F357">
            <v>0</v>
          </cell>
          <cell r="H357">
            <v>10000</v>
          </cell>
          <cell r="J357">
            <v>10000</v>
          </cell>
          <cell r="L357">
            <v>0</v>
          </cell>
          <cell r="N357">
            <v>0</v>
          </cell>
          <cell r="P357">
            <v>0</v>
          </cell>
          <cell r="R357">
            <v>0</v>
          </cell>
          <cell r="T357">
            <v>0</v>
          </cell>
        </row>
        <row r="358">
          <cell r="A358">
            <v>2.6</v>
          </cell>
          <cell r="B358" t="str">
            <v>BIENES MUEBLES, INMUEBLES E INTANGIBLES</v>
          </cell>
          <cell r="D358">
            <v>10000</v>
          </cell>
          <cell r="F358">
            <v>0</v>
          </cell>
          <cell r="H358">
            <v>10000</v>
          </cell>
          <cell r="J358">
            <v>10000</v>
          </cell>
          <cell r="L358">
            <v>0</v>
          </cell>
          <cell r="N358">
            <v>0</v>
          </cell>
          <cell r="P358">
            <v>0</v>
          </cell>
          <cell r="R358">
            <v>0</v>
          </cell>
          <cell r="T358">
            <v>0</v>
          </cell>
        </row>
        <row r="359">
          <cell r="A359" t="str">
            <v>2.6.4</v>
          </cell>
          <cell r="B359" t="str">
            <v>VEHÍCULOS Y EQUIPO DE TRANSPORTE, TRACCIÓN Y ELEVACIÓN</v>
          </cell>
          <cell r="D359">
            <v>10000</v>
          </cell>
          <cell r="F359">
            <v>0</v>
          </cell>
          <cell r="H359">
            <v>10000</v>
          </cell>
          <cell r="J359">
            <v>10000</v>
          </cell>
          <cell r="L359">
            <v>0</v>
          </cell>
          <cell r="N359">
            <v>0</v>
          </cell>
          <cell r="P359">
            <v>0</v>
          </cell>
          <cell r="R359">
            <v>0</v>
          </cell>
          <cell r="T359">
            <v>0</v>
          </cell>
        </row>
        <row r="360">
          <cell r="A360" t="str">
            <v>2.6.4.1</v>
          </cell>
          <cell r="B360" t="str">
            <v>Automóviles y camiones</v>
          </cell>
          <cell r="D360">
            <v>10000</v>
          </cell>
          <cell r="F360">
            <v>0</v>
          </cell>
          <cell r="H360">
            <v>10000</v>
          </cell>
          <cell r="J360">
            <v>10000</v>
          </cell>
          <cell r="L360">
            <v>0</v>
          </cell>
          <cell r="N360">
            <v>0</v>
          </cell>
          <cell r="P360">
            <v>0</v>
          </cell>
          <cell r="R360">
            <v>0</v>
          </cell>
          <cell r="T360">
            <v>0</v>
          </cell>
        </row>
        <row r="361">
          <cell r="A361" t="str">
            <v>2.6.4.1.01</v>
          </cell>
          <cell r="B361" t="str">
            <v>Automóviles y camiones</v>
          </cell>
          <cell r="D361">
            <v>10000</v>
          </cell>
          <cell r="F361">
            <v>0</v>
          </cell>
          <cell r="H361">
            <v>10000</v>
          </cell>
          <cell r="J361">
            <v>10000</v>
          </cell>
          <cell r="L361">
            <v>0</v>
          </cell>
          <cell r="N361">
            <v>0</v>
          </cell>
          <cell r="P361">
            <v>0</v>
          </cell>
          <cell r="R361">
            <v>0</v>
          </cell>
          <cell r="T361">
            <v>0</v>
          </cell>
        </row>
        <row r="362">
          <cell r="A362" t="str">
            <v>2.6.2.6.5</v>
          </cell>
          <cell r="D362">
            <v>7480508</v>
          </cell>
          <cell r="F362">
            <v>530000</v>
          </cell>
          <cell r="H362">
            <v>8010508</v>
          </cell>
          <cell r="J362">
            <v>7086319.54</v>
          </cell>
          <cell r="L362">
            <v>924188.46</v>
          </cell>
          <cell r="N362">
            <v>0</v>
          </cell>
          <cell r="P362">
            <v>0</v>
          </cell>
          <cell r="R362">
            <v>0</v>
          </cell>
          <cell r="T362">
            <v>0</v>
          </cell>
        </row>
        <row r="363">
          <cell r="A363">
            <v>2.6</v>
          </cell>
          <cell r="B363" t="str">
            <v>BIENES MUEBLES, INMUEBLES E INTANGIBLES</v>
          </cell>
          <cell r="D363">
            <v>7480508</v>
          </cell>
          <cell r="F363">
            <v>530000</v>
          </cell>
          <cell r="H363">
            <v>8010508</v>
          </cell>
          <cell r="J363">
            <v>7086319.54</v>
          </cell>
          <cell r="L363">
            <v>924188.46</v>
          </cell>
          <cell r="N363">
            <v>0</v>
          </cell>
          <cell r="P363">
            <v>0</v>
          </cell>
          <cell r="R363">
            <v>0</v>
          </cell>
          <cell r="T363">
            <v>0</v>
          </cell>
        </row>
        <row r="364">
          <cell r="A364" t="str">
            <v>2.6.5</v>
          </cell>
          <cell r="B364" t="str">
            <v>MAQUINARIA, OTROS EQUIPOS Y HERRAMIENTAS</v>
          </cell>
          <cell r="D364">
            <v>7480508</v>
          </cell>
          <cell r="F364">
            <v>530000</v>
          </cell>
          <cell r="H364">
            <v>8010508</v>
          </cell>
          <cell r="J364">
            <v>7086319.54</v>
          </cell>
          <cell r="L364">
            <v>924188.46</v>
          </cell>
          <cell r="N364">
            <v>0</v>
          </cell>
          <cell r="P364">
            <v>0</v>
          </cell>
          <cell r="R364">
            <v>0</v>
          </cell>
          <cell r="T364">
            <v>0</v>
          </cell>
        </row>
        <row r="365">
          <cell r="A365" t="str">
            <v>2.6.5.1</v>
          </cell>
          <cell r="B365" t="str">
            <v>Maquinaria y equipo agropecuario</v>
          </cell>
          <cell r="D365">
            <v>0</v>
          </cell>
          <cell r="F365">
            <v>420000</v>
          </cell>
          <cell r="H365">
            <v>420000</v>
          </cell>
          <cell r="J365">
            <v>11885.2</v>
          </cell>
          <cell r="L365">
            <v>408114.8</v>
          </cell>
          <cell r="N365">
            <v>0</v>
          </cell>
          <cell r="P365">
            <v>0</v>
          </cell>
          <cell r="R365">
            <v>0</v>
          </cell>
          <cell r="T365">
            <v>0</v>
          </cell>
        </row>
        <row r="366">
          <cell r="A366" t="str">
            <v>2.6.5.1.01</v>
          </cell>
          <cell r="B366" t="str">
            <v>Maquinaria y equipo agropecuario</v>
          </cell>
          <cell r="D366">
            <v>0</v>
          </cell>
          <cell r="F366">
            <v>420000</v>
          </cell>
          <cell r="H366">
            <v>420000</v>
          </cell>
          <cell r="J366">
            <v>11885.2</v>
          </cell>
          <cell r="L366">
            <v>408114.8</v>
          </cell>
          <cell r="N366">
            <v>0</v>
          </cell>
          <cell r="P366">
            <v>0</v>
          </cell>
          <cell r="R366">
            <v>0</v>
          </cell>
          <cell r="T366">
            <v>0</v>
          </cell>
        </row>
        <row r="367">
          <cell r="A367" t="str">
            <v>2.6.5.2</v>
          </cell>
          <cell r="B367" t="str">
            <v>Maquinaria y equipo industrial</v>
          </cell>
          <cell r="D367">
            <v>1150000</v>
          </cell>
          <cell r="F367">
            <v>0</v>
          </cell>
          <cell r="H367">
            <v>1150000</v>
          </cell>
          <cell r="J367">
            <v>943225.84</v>
          </cell>
          <cell r="L367">
            <v>206774.16</v>
          </cell>
          <cell r="N367">
            <v>0</v>
          </cell>
          <cell r="P367">
            <v>0</v>
          </cell>
          <cell r="R367">
            <v>0</v>
          </cell>
          <cell r="T367">
            <v>0</v>
          </cell>
        </row>
        <row r="368">
          <cell r="A368" t="str">
            <v>2.6.5.2.01</v>
          </cell>
          <cell r="B368" t="str">
            <v>Maquinaria y equipo industrial</v>
          </cell>
          <cell r="D368">
            <v>1150000</v>
          </cell>
          <cell r="F368">
            <v>0</v>
          </cell>
          <cell r="H368">
            <v>1150000</v>
          </cell>
          <cell r="J368">
            <v>943225.84</v>
          </cell>
          <cell r="L368">
            <v>206774.16</v>
          </cell>
          <cell r="N368">
            <v>0</v>
          </cell>
          <cell r="P368">
            <v>0</v>
          </cell>
          <cell r="R368">
            <v>0</v>
          </cell>
          <cell r="T368">
            <v>0</v>
          </cell>
        </row>
        <row r="369">
          <cell r="A369" t="str">
            <v>2.6.5.4</v>
          </cell>
          <cell r="B369" t="str">
            <v>Sistemas y equipos de climatización</v>
          </cell>
          <cell r="D369">
            <v>6115508</v>
          </cell>
          <cell r="F369">
            <v>0</v>
          </cell>
          <cell r="H369">
            <v>6115508</v>
          </cell>
          <cell r="J369">
            <v>5908543</v>
          </cell>
          <cell r="L369">
            <v>206965</v>
          </cell>
          <cell r="N369">
            <v>0</v>
          </cell>
          <cell r="P369">
            <v>0</v>
          </cell>
          <cell r="R369">
            <v>0</v>
          </cell>
          <cell r="T369">
            <v>0</v>
          </cell>
        </row>
        <row r="370">
          <cell r="A370" t="str">
            <v>2.6.5.4.01</v>
          </cell>
          <cell r="B370" t="str">
            <v>Sistemas y equipos de climatización</v>
          </cell>
          <cell r="D370">
            <v>6115508</v>
          </cell>
          <cell r="F370">
            <v>0</v>
          </cell>
          <cell r="H370">
            <v>6115508</v>
          </cell>
          <cell r="J370">
            <v>5908543</v>
          </cell>
          <cell r="L370">
            <v>206965</v>
          </cell>
          <cell r="N370">
            <v>0</v>
          </cell>
          <cell r="P370">
            <v>0</v>
          </cell>
          <cell r="R370">
            <v>0</v>
          </cell>
          <cell r="T370">
            <v>0</v>
          </cell>
        </row>
        <row r="371">
          <cell r="A371" t="str">
            <v>2.6.5.5</v>
          </cell>
          <cell r="B371" t="str">
            <v>Equipo de comunicación, telecomunicaciones y señalamiento</v>
          </cell>
          <cell r="D371">
            <v>185000</v>
          </cell>
          <cell r="F371">
            <v>0</v>
          </cell>
          <cell r="H371">
            <v>185000</v>
          </cell>
          <cell r="J371">
            <v>185000</v>
          </cell>
          <cell r="L371">
            <v>0</v>
          </cell>
          <cell r="N371">
            <v>0</v>
          </cell>
          <cell r="P371">
            <v>0</v>
          </cell>
          <cell r="R371">
            <v>0</v>
          </cell>
          <cell r="T371">
            <v>0</v>
          </cell>
        </row>
        <row r="372">
          <cell r="A372" t="str">
            <v>2.6.5.5.01</v>
          </cell>
          <cell r="B372" t="str">
            <v>Equipo de comunicación, telecomunicaciones y señalamiento</v>
          </cell>
          <cell r="D372">
            <v>185000</v>
          </cell>
          <cell r="F372">
            <v>0</v>
          </cell>
          <cell r="H372">
            <v>185000</v>
          </cell>
          <cell r="J372">
            <v>185000</v>
          </cell>
          <cell r="L372">
            <v>0</v>
          </cell>
          <cell r="N372">
            <v>0</v>
          </cell>
          <cell r="P372">
            <v>0</v>
          </cell>
          <cell r="R372">
            <v>0</v>
          </cell>
          <cell r="T372">
            <v>0</v>
          </cell>
        </row>
        <row r="373">
          <cell r="A373" t="str">
            <v>2.6.5.7</v>
          </cell>
          <cell r="B373" t="str">
            <v>Máquinas-herramientas</v>
          </cell>
          <cell r="D373">
            <v>30000</v>
          </cell>
          <cell r="F373">
            <v>110000</v>
          </cell>
          <cell r="H373">
            <v>140000</v>
          </cell>
          <cell r="J373">
            <v>37665.5</v>
          </cell>
          <cell r="L373">
            <v>102334.5</v>
          </cell>
          <cell r="N373">
            <v>0</v>
          </cell>
          <cell r="P373">
            <v>0</v>
          </cell>
          <cell r="R373">
            <v>0</v>
          </cell>
          <cell r="T373">
            <v>0</v>
          </cell>
        </row>
        <row r="374">
          <cell r="A374" t="str">
            <v>2.6.5.7.01</v>
          </cell>
          <cell r="B374" t="str">
            <v>Máquinas-herramientas</v>
          </cell>
          <cell r="D374">
            <v>30000</v>
          </cell>
          <cell r="F374">
            <v>110000</v>
          </cell>
          <cell r="H374">
            <v>140000</v>
          </cell>
          <cell r="J374">
            <v>37665.5</v>
          </cell>
          <cell r="L374">
            <v>102334.5</v>
          </cell>
          <cell r="N374">
            <v>0</v>
          </cell>
          <cell r="P374">
            <v>0</v>
          </cell>
          <cell r="R374">
            <v>0</v>
          </cell>
          <cell r="T374">
            <v>0</v>
          </cell>
        </row>
        <row r="375">
          <cell r="A375" t="str">
            <v>2.6.2.6.6</v>
          </cell>
          <cell r="D375">
            <v>0</v>
          </cell>
          <cell r="F375">
            <v>50000</v>
          </cell>
          <cell r="H375">
            <v>50000</v>
          </cell>
          <cell r="J375">
            <v>30959.99</v>
          </cell>
          <cell r="L375">
            <v>19040.009999999998</v>
          </cell>
          <cell r="N375">
            <v>19040.009999999998</v>
          </cell>
          <cell r="P375">
            <v>19040.009999999998</v>
          </cell>
          <cell r="R375">
            <v>19040.009999999998</v>
          </cell>
          <cell r="T375">
            <v>19040.009999999998</v>
          </cell>
        </row>
        <row r="376">
          <cell r="A376">
            <v>2.6</v>
          </cell>
          <cell r="B376" t="str">
            <v>BIENES MUEBLES, INMUEBLES E INTANGIBLES</v>
          </cell>
          <cell r="D376">
            <v>0</v>
          </cell>
          <cell r="F376">
            <v>50000</v>
          </cell>
          <cell r="H376">
            <v>50000</v>
          </cell>
          <cell r="J376">
            <v>30959.99</v>
          </cell>
          <cell r="L376">
            <v>19040.009999999998</v>
          </cell>
          <cell r="N376">
            <v>19040.009999999998</v>
          </cell>
          <cell r="P376">
            <v>19040.009999999998</v>
          </cell>
          <cell r="R376">
            <v>19040.009999999998</v>
          </cell>
          <cell r="T376">
            <v>19040.009999999998</v>
          </cell>
        </row>
        <row r="377">
          <cell r="A377" t="str">
            <v>2.6.6</v>
          </cell>
          <cell r="B377" t="str">
            <v>EQUIPOS DE DEFENSA Y SEGURIDAD</v>
          </cell>
          <cell r="D377">
            <v>0</v>
          </cell>
          <cell r="F377">
            <v>50000</v>
          </cell>
          <cell r="H377">
            <v>50000</v>
          </cell>
          <cell r="J377">
            <v>30959.99</v>
          </cell>
          <cell r="L377">
            <v>19040.009999999998</v>
          </cell>
          <cell r="N377">
            <v>19040.009999999998</v>
          </cell>
          <cell r="P377">
            <v>19040.009999999998</v>
          </cell>
          <cell r="R377">
            <v>19040.009999999998</v>
          </cell>
          <cell r="T377">
            <v>19040.009999999998</v>
          </cell>
        </row>
        <row r="378">
          <cell r="A378" t="str">
            <v>2.6.6.2</v>
          </cell>
          <cell r="B378" t="str">
            <v>Equipos de seguridad</v>
          </cell>
          <cell r="D378">
            <v>0</v>
          </cell>
          <cell r="F378">
            <v>50000</v>
          </cell>
          <cell r="H378">
            <v>50000</v>
          </cell>
          <cell r="J378">
            <v>30959.99</v>
          </cell>
          <cell r="L378">
            <v>19040.009999999998</v>
          </cell>
          <cell r="N378">
            <v>19040.009999999998</v>
          </cell>
          <cell r="P378">
            <v>19040.009999999998</v>
          </cell>
          <cell r="R378">
            <v>19040.009999999998</v>
          </cell>
          <cell r="T378">
            <v>19040.009999999998</v>
          </cell>
        </row>
        <row r="379">
          <cell r="A379" t="str">
            <v>2.6.6.2.01</v>
          </cell>
          <cell r="B379" t="str">
            <v>Equipos de seguridad</v>
          </cell>
          <cell r="D379">
            <v>0</v>
          </cell>
          <cell r="F379">
            <v>50000</v>
          </cell>
          <cell r="H379">
            <v>50000</v>
          </cell>
          <cell r="J379">
            <v>30959.99</v>
          </cell>
          <cell r="L379">
            <v>19040.009999999998</v>
          </cell>
          <cell r="N379">
            <v>19040.009999999998</v>
          </cell>
          <cell r="P379">
            <v>19040.009999999998</v>
          </cell>
          <cell r="R379">
            <v>19040.009999999998</v>
          </cell>
          <cell r="T379">
            <v>19040.009999999998</v>
          </cell>
        </row>
        <row r="380">
          <cell r="A380" t="str">
            <v>2.6.2.6.8</v>
          </cell>
          <cell r="D380">
            <v>250000</v>
          </cell>
          <cell r="F380">
            <v>0</v>
          </cell>
          <cell r="H380">
            <v>250000</v>
          </cell>
          <cell r="J380">
            <v>37427.64</v>
          </cell>
          <cell r="L380">
            <v>212572.36</v>
          </cell>
          <cell r="N380">
            <v>212572.36</v>
          </cell>
          <cell r="P380">
            <v>0</v>
          </cell>
          <cell r="R380">
            <v>0</v>
          </cell>
          <cell r="T380">
            <v>0</v>
          </cell>
        </row>
        <row r="381">
          <cell r="A381">
            <v>2.6</v>
          </cell>
          <cell r="B381" t="str">
            <v>BIENES MUEBLES, INMUEBLES E INTANGIBLES</v>
          </cell>
          <cell r="D381">
            <v>250000</v>
          </cell>
          <cell r="F381">
            <v>0</v>
          </cell>
          <cell r="H381">
            <v>250000</v>
          </cell>
          <cell r="J381">
            <v>37427.64</v>
          </cell>
          <cell r="L381">
            <v>212572.36</v>
          </cell>
          <cell r="N381">
            <v>212572.36</v>
          </cell>
          <cell r="P381">
            <v>0</v>
          </cell>
          <cell r="R381">
            <v>0</v>
          </cell>
          <cell r="T381">
            <v>0</v>
          </cell>
        </row>
        <row r="382">
          <cell r="A382" t="str">
            <v>2.6.8</v>
          </cell>
          <cell r="B382" t="str">
            <v>BIENES INTANGIBLES</v>
          </cell>
          <cell r="D382">
            <v>250000</v>
          </cell>
          <cell r="F382">
            <v>0</v>
          </cell>
          <cell r="H382">
            <v>250000</v>
          </cell>
          <cell r="J382">
            <v>37427.64</v>
          </cell>
          <cell r="L382">
            <v>212572.36</v>
          </cell>
          <cell r="N382">
            <v>212572.36</v>
          </cell>
          <cell r="P382">
            <v>0</v>
          </cell>
          <cell r="R382">
            <v>0</v>
          </cell>
          <cell r="T382">
            <v>0</v>
          </cell>
        </row>
        <row r="383">
          <cell r="A383" t="str">
            <v>2.6.8.3</v>
          </cell>
          <cell r="B383" t="str">
            <v>Programas de informática y base de datos</v>
          </cell>
          <cell r="D383">
            <v>250000</v>
          </cell>
          <cell r="F383">
            <v>0</v>
          </cell>
          <cell r="H383">
            <v>250000</v>
          </cell>
          <cell r="J383">
            <v>37427.64</v>
          </cell>
          <cell r="L383">
            <v>212572.36</v>
          </cell>
          <cell r="N383">
            <v>212572.36</v>
          </cell>
          <cell r="P383">
            <v>0</v>
          </cell>
          <cell r="R383">
            <v>0</v>
          </cell>
          <cell r="T383">
            <v>0</v>
          </cell>
        </row>
        <row r="384">
          <cell r="A384" t="str">
            <v>2.6.8.3.02</v>
          </cell>
          <cell r="B384" t="str">
            <v>Base de datos</v>
          </cell>
          <cell r="D384">
            <v>250000</v>
          </cell>
          <cell r="F384">
            <v>0</v>
          </cell>
          <cell r="H384">
            <v>250000</v>
          </cell>
          <cell r="J384">
            <v>37427.64</v>
          </cell>
          <cell r="L384">
            <v>212572.36</v>
          </cell>
          <cell r="N384">
            <v>212572.36</v>
          </cell>
          <cell r="P384">
            <v>0</v>
          </cell>
          <cell r="R384">
            <v>0</v>
          </cell>
          <cell r="T384">
            <v>0</v>
          </cell>
        </row>
        <row r="385">
          <cell r="A385" t="str">
            <v>Ref CCP Concepto.Ref CCP Cuenta</v>
          </cell>
          <cell r="C385" t="str">
            <v>Presupuesto Inicial</v>
          </cell>
          <cell r="E385" t="str">
            <v>Modificaciones Presupestarias</v>
          </cell>
          <cell r="G385" t="str">
            <v>Presupuesto Vigente</v>
          </cell>
          <cell r="I385" t="str">
            <v>Presupuesto Disponible</v>
          </cell>
          <cell r="K385" t="str">
            <v>ETAPAS DEL GASTO</v>
          </cell>
        </row>
        <row r="386">
          <cell r="K386" t="str">
            <v>Preventivo</v>
          </cell>
          <cell r="M386" t="str">
            <v>Compromiso</v>
          </cell>
          <cell r="O386" t="str">
            <v>Devengado</v>
          </cell>
          <cell r="Q386" t="str">
            <v>Libramiento</v>
          </cell>
          <cell r="S386" t="str">
            <v>Pagado</v>
          </cell>
        </row>
        <row r="387">
          <cell r="A387" t="str">
            <v>Total General</v>
          </cell>
          <cell r="D387">
            <v>3017699205</v>
          </cell>
          <cell r="F387">
            <v>42758103.539999999</v>
          </cell>
          <cell r="H387">
            <v>3060457308.54</v>
          </cell>
          <cell r="J387">
            <v>1929753247.7</v>
          </cell>
          <cell r="L387">
            <v>1130704060.8399999</v>
          </cell>
          <cell r="N387">
            <v>1048492584.1799999</v>
          </cell>
          <cell r="P387">
            <v>963070794.98000002</v>
          </cell>
          <cell r="R387">
            <v>914418164.63999999</v>
          </cell>
          <cell r="T387">
            <v>911156961.49000001</v>
          </cell>
        </row>
        <row r="388">
          <cell r="A388" t="str">
            <v>2.7.2.7.1</v>
          </cell>
          <cell r="D388">
            <v>0</v>
          </cell>
          <cell r="F388">
            <v>783384.29</v>
          </cell>
          <cell r="H388">
            <v>783384.29</v>
          </cell>
          <cell r="J388">
            <v>0</v>
          </cell>
          <cell r="L388">
            <v>783384.29</v>
          </cell>
          <cell r="N388">
            <v>783384.29</v>
          </cell>
          <cell r="P388">
            <v>0</v>
          </cell>
          <cell r="R388">
            <v>0</v>
          </cell>
          <cell r="T388">
            <v>0</v>
          </cell>
        </row>
        <row r="389">
          <cell r="A389">
            <v>2.7</v>
          </cell>
          <cell r="B389" t="str">
            <v>OBRAS</v>
          </cell>
          <cell r="D389">
            <v>0</v>
          </cell>
          <cell r="F389">
            <v>783384.29</v>
          </cell>
          <cell r="H389">
            <v>783384.29</v>
          </cell>
          <cell r="J389">
            <v>0</v>
          </cell>
          <cell r="L389">
            <v>783384.29</v>
          </cell>
          <cell r="N389">
            <v>783384.29</v>
          </cell>
          <cell r="P389">
            <v>0</v>
          </cell>
          <cell r="R389">
            <v>0</v>
          </cell>
          <cell r="T389">
            <v>0</v>
          </cell>
        </row>
        <row r="390">
          <cell r="A390" t="str">
            <v>2.7.1</v>
          </cell>
          <cell r="B390" t="str">
            <v>OBRAS EN EDIFICACIONES</v>
          </cell>
          <cell r="D390">
            <v>0</v>
          </cell>
          <cell r="F390">
            <v>783384.29</v>
          </cell>
          <cell r="H390">
            <v>783384.29</v>
          </cell>
          <cell r="J390">
            <v>0</v>
          </cell>
          <cell r="L390">
            <v>783384.29</v>
          </cell>
          <cell r="N390">
            <v>783384.29</v>
          </cell>
          <cell r="P390">
            <v>0</v>
          </cell>
          <cell r="R390">
            <v>0</v>
          </cell>
          <cell r="T390">
            <v>0</v>
          </cell>
        </row>
        <row r="391">
          <cell r="A391" t="str">
            <v>2.7.1.5</v>
          </cell>
          <cell r="B391" t="str">
            <v>Supervisión e inspección de obras en edificaciones</v>
          </cell>
          <cell r="D391">
            <v>0</v>
          </cell>
          <cell r="F391">
            <v>783384.29</v>
          </cell>
          <cell r="H391">
            <v>783384.29</v>
          </cell>
          <cell r="J391">
            <v>0</v>
          </cell>
          <cell r="L391">
            <v>783384.29</v>
          </cell>
          <cell r="N391">
            <v>783384.29</v>
          </cell>
          <cell r="P391">
            <v>0</v>
          </cell>
          <cell r="R391">
            <v>0</v>
          </cell>
          <cell r="T391">
            <v>0</v>
          </cell>
        </row>
        <row r="392">
          <cell r="A392" t="str">
            <v>2.7.1.5.01</v>
          </cell>
          <cell r="B392" t="str">
            <v>Supervisión e inspección de obras en edificaciones</v>
          </cell>
          <cell r="D392">
            <v>0</v>
          </cell>
          <cell r="F392">
            <v>783384.29</v>
          </cell>
          <cell r="H392">
            <v>783384.29</v>
          </cell>
          <cell r="J392">
            <v>0</v>
          </cell>
          <cell r="L392">
            <v>783384.29</v>
          </cell>
          <cell r="N392">
            <v>783384.29</v>
          </cell>
          <cell r="P392">
            <v>0</v>
          </cell>
          <cell r="R392">
            <v>0</v>
          </cell>
          <cell r="T392">
            <v>0</v>
          </cell>
        </row>
        <row r="393">
          <cell r="A393" t="str">
            <v>2.7.2.7.2</v>
          </cell>
          <cell r="D393">
            <v>0</v>
          </cell>
          <cell r="F393">
            <v>6453501.3300000001</v>
          </cell>
          <cell r="H393">
            <v>6453501.3300000001</v>
          </cell>
          <cell r="J393">
            <v>505236.19</v>
          </cell>
          <cell r="L393">
            <v>5948265.1399999997</v>
          </cell>
          <cell r="N393">
            <v>5948265.1399999997</v>
          </cell>
          <cell r="P393">
            <v>807881.79</v>
          </cell>
          <cell r="R393">
            <v>807881.79</v>
          </cell>
          <cell r="T393">
            <v>807881.79</v>
          </cell>
        </row>
        <row r="394">
          <cell r="A394">
            <v>2.7</v>
          </cell>
          <cell r="B394" t="str">
            <v>OBRAS</v>
          </cell>
          <cell r="D394">
            <v>0</v>
          </cell>
          <cell r="F394">
            <v>6453501.3300000001</v>
          </cell>
          <cell r="H394">
            <v>6453501.3300000001</v>
          </cell>
          <cell r="J394">
            <v>505236.19</v>
          </cell>
          <cell r="L394">
            <v>5948265.1399999997</v>
          </cell>
          <cell r="N394">
            <v>5948265.1399999997</v>
          </cell>
          <cell r="P394">
            <v>807881.79</v>
          </cell>
          <cell r="R394">
            <v>807881.79</v>
          </cell>
          <cell r="T394">
            <v>807881.79</v>
          </cell>
        </row>
        <row r="395">
          <cell r="A395" t="str">
            <v>2.7.2</v>
          </cell>
          <cell r="B395" t="str">
            <v>INFRAESTRUCTURA</v>
          </cell>
          <cell r="D395">
            <v>0</v>
          </cell>
          <cell r="F395">
            <v>6453501.3300000001</v>
          </cell>
          <cell r="H395">
            <v>6453501.3300000001</v>
          </cell>
          <cell r="J395">
            <v>505236.19</v>
          </cell>
          <cell r="L395">
            <v>5948265.1399999997</v>
          </cell>
          <cell r="N395">
            <v>5948265.1399999997</v>
          </cell>
          <cell r="P395">
            <v>807881.79</v>
          </cell>
          <cell r="R395">
            <v>807881.79</v>
          </cell>
          <cell r="T395">
            <v>807881.79</v>
          </cell>
        </row>
        <row r="396">
          <cell r="A396" t="str">
            <v>2.7.2.7</v>
          </cell>
          <cell r="B396" t="str">
            <v>Obras urbanísticas</v>
          </cell>
          <cell r="D396">
            <v>0</v>
          </cell>
          <cell r="F396">
            <v>6453501.3300000001</v>
          </cell>
          <cell r="H396">
            <v>6453501.3300000001</v>
          </cell>
          <cell r="J396">
            <v>505236.19</v>
          </cell>
          <cell r="L396">
            <v>5948265.1399999997</v>
          </cell>
          <cell r="N396">
            <v>5948265.1399999997</v>
          </cell>
          <cell r="P396">
            <v>807881.79</v>
          </cell>
          <cell r="R396">
            <v>807881.79</v>
          </cell>
          <cell r="T396">
            <v>807881.79</v>
          </cell>
        </row>
        <row r="397">
          <cell r="A397" t="str">
            <v>2.7.2.7.01</v>
          </cell>
          <cell r="B397" t="str">
            <v>Obras urbanísticas</v>
          </cell>
          <cell r="D397">
            <v>0</v>
          </cell>
          <cell r="F397">
            <v>6453501.3300000001</v>
          </cell>
          <cell r="H397">
            <v>6453501.3300000001</v>
          </cell>
          <cell r="J397">
            <v>505236.19</v>
          </cell>
          <cell r="L397">
            <v>5948265.1399999997</v>
          </cell>
          <cell r="N397">
            <v>5948265.1399999997</v>
          </cell>
          <cell r="P397">
            <v>807881.79</v>
          </cell>
          <cell r="R397">
            <v>807881.79</v>
          </cell>
          <cell r="T397">
            <v>807881.79</v>
          </cell>
        </row>
        <row r="398">
          <cell r="A398" t="str">
            <v>Parametros del Reporte :</v>
          </cell>
        </row>
        <row r="399">
          <cell r="A399" t="str">
            <v>Tipo Moneda : 1 - Nacional Tipo Gasto : Presupuestado Parametros Reporte:
Hasta : 31/05/2022 23:59
null : Balance Aprobado</v>
          </cell>
        </row>
        <row r="400">
          <cell r="A400" t="str">
            <v>Preconfiguración : -
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 Nombre :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EC22-9B4D-4782-A3B1-D392B6913E83}">
  <dimension ref="A3:R102"/>
  <sheetViews>
    <sheetView tabSelected="1" topLeftCell="A19" workbookViewId="0">
      <selection activeCell="C16" sqref="C16"/>
    </sheetView>
  </sheetViews>
  <sheetFormatPr baseColWidth="10" defaultColWidth="11.42578125" defaultRowHeight="15" x14ac:dyDescent="0.25"/>
  <cols>
    <col min="1" max="1" width="5.140625" style="1" bestFit="1" customWidth="1"/>
    <col min="2" max="2" width="46.28515625" style="1" bestFit="1" customWidth="1"/>
    <col min="3" max="3" width="13" style="1" bestFit="1" customWidth="1"/>
    <col min="4" max="4" width="13.28515625" style="1" bestFit="1" customWidth="1"/>
    <col min="5" max="5" width="11" style="1" bestFit="1" customWidth="1"/>
    <col min="6" max="6" width="11.5703125" style="1" bestFit="1" customWidth="1"/>
    <col min="7" max="7" width="11.28515625" style="1" bestFit="1" customWidth="1"/>
    <col min="8" max="9" width="11.85546875" style="1" bestFit="1" customWidth="1"/>
    <col min="10" max="11" width="4.7109375" style="1" bestFit="1" customWidth="1"/>
    <col min="12" max="12" width="6.5703125" style="1" bestFit="1" customWidth="1"/>
    <col min="13" max="13" width="8.5703125" style="1" bestFit="1" customWidth="1"/>
    <col min="14" max="14" width="6.42578125" style="1" bestFit="1" customWidth="1"/>
    <col min="15" max="15" width="19.28515625" style="1" bestFit="1" customWidth="1"/>
    <col min="16" max="16" width="7.7109375" style="1" bestFit="1" customWidth="1"/>
    <col min="17" max="17" width="12.28515625" style="1" bestFit="1" customWidth="1"/>
    <col min="18" max="16384" width="11.42578125" style="1"/>
  </cols>
  <sheetData>
    <row r="3" spans="1:18" ht="28.5" customHeight="1" x14ac:dyDescent="0.25">
      <c r="B3" s="37" t="s">
        <v>165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5">
      <c r="B4" s="33" t="s">
        <v>164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ht="15.75" x14ac:dyDescent="0.25">
      <c r="B5" s="35" t="s">
        <v>163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ht="15.75" customHeight="1" x14ac:dyDescent="0.25">
      <c r="B6" s="33" t="s">
        <v>162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8" ht="15.75" customHeight="1" x14ac:dyDescent="0.25">
      <c r="B7" s="32" t="s">
        <v>161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8" x14ac:dyDescent="0.25">
      <c r="B8" s="31" t="s">
        <v>160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8" ht="25.5" customHeight="1" x14ac:dyDescent="0.25">
      <c r="B9" s="26" t="s">
        <v>159</v>
      </c>
      <c r="C9" s="30" t="s">
        <v>158</v>
      </c>
      <c r="D9" s="30" t="s">
        <v>157</v>
      </c>
      <c r="E9" s="29" t="s">
        <v>156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7"/>
    </row>
    <row r="10" spans="1:18" x14ac:dyDescent="0.25">
      <c r="B10" s="26"/>
      <c r="C10" s="25"/>
      <c r="D10" s="25"/>
      <c r="E10" s="23" t="s">
        <v>155</v>
      </c>
      <c r="F10" s="23" t="s">
        <v>154</v>
      </c>
      <c r="G10" s="23" t="s">
        <v>153</v>
      </c>
      <c r="H10" s="23" t="s">
        <v>152</v>
      </c>
      <c r="I10" s="24" t="s">
        <v>151</v>
      </c>
      <c r="J10" s="23" t="s">
        <v>150</v>
      </c>
      <c r="K10" s="24" t="s">
        <v>149</v>
      </c>
      <c r="L10" s="23" t="s">
        <v>148</v>
      </c>
      <c r="M10" s="23" t="s">
        <v>147</v>
      </c>
      <c r="N10" s="23" t="s">
        <v>146</v>
      </c>
      <c r="O10" s="23" t="s">
        <v>145</v>
      </c>
      <c r="P10" s="24" t="s">
        <v>144</v>
      </c>
      <c r="Q10" s="23" t="s">
        <v>143</v>
      </c>
    </row>
    <row r="11" spans="1:18" x14ac:dyDescent="0.25">
      <c r="B11" s="18" t="s">
        <v>142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x14ac:dyDescent="0.25">
      <c r="B12" s="16" t="s">
        <v>141</v>
      </c>
      <c r="C12" s="11">
        <f>C13+C14+C17+C15</f>
        <v>1467205996</v>
      </c>
      <c r="D12" s="11">
        <f>D13+D14+D17+D15</f>
        <v>1388646662</v>
      </c>
      <c r="E12" s="11">
        <f>E13+E14+E17+E15</f>
        <v>42166398.729999997</v>
      </c>
      <c r="F12" s="11">
        <f>F13+F14+F17+F15</f>
        <v>67470798.340000004</v>
      </c>
      <c r="G12" s="11">
        <f>G13+G14+G17+G15</f>
        <v>59416250.549999997</v>
      </c>
      <c r="H12" s="11">
        <f>H13+H14+H17+H15</f>
        <v>59460932.210000001</v>
      </c>
      <c r="I12" s="11">
        <f>I13+I14+I17+I15</f>
        <v>57983836.25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O13+O14+O17+O15</f>
        <v>0</v>
      </c>
      <c r="P12" s="11">
        <f>P13+P14+P15+P16+P17</f>
        <v>0</v>
      </c>
      <c r="Q12" s="11">
        <f>E12+F12+G12+H12+I12+J12+K12+L12+M12+N12+O12+P12</f>
        <v>286498216.08000004</v>
      </c>
    </row>
    <row r="13" spans="1:18" x14ac:dyDescent="0.25">
      <c r="A13" s="1" t="s">
        <v>140</v>
      </c>
      <c r="B13" s="19" t="s">
        <v>139</v>
      </c>
      <c r="C13" s="14">
        <f>IFERROR(VLOOKUP($A13,'[1]SIGEF PRESUPUESTO'!$A:$T,4,0),0)</f>
        <v>1216576543</v>
      </c>
      <c r="D13" s="14">
        <f>IFERROR(VLOOKUP($A13,'[1]SIGEF PRESUPUESTO'!$A:$T,8,0),0)</f>
        <v>1142809071.4200001</v>
      </c>
      <c r="E13" s="14">
        <f>IFERROR(VLOOKUP($A13,[1]SIGEF!$A:$P,4,0),0)</f>
        <v>36647731.009999998</v>
      </c>
      <c r="F13" s="14">
        <f>IFERROR(VLOOKUP($A13,[1]SIGEF!$A:$P,5,0),0)</f>
        <v>54506027.07</v>
      </c>
      <c r="G13" s="14">
        <f>IFERROR(VLOOKUP($A13,[1]SIGEF!$A:$P,6,0),0)</f>
        <v>49707053.409999996</v>
      </c>
      <c r="H13" s="14">
        <f>IFERROR(VLOOKUP($A13,[1]SIGEF!$A:$P,7,0),0)</f>
        <v>49771985.740000002</v>
      </c>
      <c r="I13" s="14">
        <f>IFERROR(VLOOKUP($A13,[1]SIGEF!$A:$P,8,0),0)</f>
        <v>48290361.170000002</v>
      </c>
      <c r="J13" s="14">
        <f>IFERROR(VLOOKUP($A13,[1]SIGEF!$A:$P,9,0),0)</f>
        <v>0</v>
      </c>
      <c r="K13" s="14">
        <f>IFERROR(VLOOKUP($A13,[1]SIGEF!$A:$P,10,0),0)</f>
        <v>0</v>
      </c>
      <c r="L13" s="14">
        <f>IFERROR(VLOOKUP($A13,[1]SIGEF!$A:$P,11,0),0)</f>
        <v>0</v>
      </c>
      <c r="M13" s="14">
        <f>IFERROR(VLOOKUP($A13,[1]SIGEF!$A:$P,12,0),0)</f>
        <v>0</v>
      </c>
      <c r="N13" s="14">
        <f>IFERROR(VLOOKUP($A13,[1]SIGEF!$A:$P,13,0),0)</f>
        <v>0</v>
      </c>
      <c r="O13" s="14">
        <f>IFERROR(VLOOKUP($A13,[1]SIGEF!$A:$P,14,0),0)</f>
        <v>0</v>
      </c>
      <c r="P13" s="20">
        <f>IFERROR(VLOOKUP($A13,[1]SIGEF!$A:$P,15,0),0)</f>
        <v>0</v>
      </c>
      <c r="Q13" s="14">
        <f>E13+F13+G13+H13+I13+J13+K13+L13+M13+N13+O13+P13</f>
        <v>238923158.40000004</v>
      </c>
    </row>
    <row r="14" spans="1:18" x14ac:dyDescent="0.25">
      <c r="A14" s="1" t="s">
        <v>138</v>
      </c>
      <c r="B14" s="19" t="s">
        <v>137</v>
      </c>
      <c r="C14" s="14">
        <f>IFERROR(VLOOKUP($A14,'[1]SIGEF PRESUPUESTO'!$A:$T,4,0),0)</f>
        <v>86372308</v>
      </c>
      <c r="D14" s="14">
        <f>IFERROR(VLOOKUP($A14,'[1]SIGEF PRESUPUESTO'!$A:$T,8,0),0)</f>
        <v>71495483.939999998</v>
      </c>
      <c r="E14" s="14">
        <f>IFERROR(VLOOKUP($A14,[1]SIGEF!$A:$P,4,0),0)</f>
        <v>30000</v>
      </c>
      <c r="F14" s="14">
        <f>IFERROR(VLOOKUP($A14,[1]SIGEF!$A:$P,5,0),0)</f>
        <v>4794000</v>
      </c>
      <c r="G14" s="14">
        <f>IFERROR(VLOOKUP($A14,[1]SIGEF!$A:$P,6,0),0)</f>
        <v>2257000</v>
      </c>
      <c r="H14" s="14">
        <f>IFERROR(VLOOKUP($A14,[1]SIGEF!$A:$P,7,0),0)</f>
        <v>2236249</v>
      </c>
      <c r="I14" s="14">
        <f>IFERROR(VLOOKUP($A14,[1]SIGEF!$A:$P,8,0),0)</f>
        <v>2453149</v>
      </c>
      <c r="J14" s="14">
        <f>IFERROR(VLOOKUP($A14,[1]SIGEF!$A:$P,9,0),0)</f>
        <v>0</v>
      </c>
      <c r="K14" s="14">
        <f>IFERROR(VLOOKUP($A14,[1]SIGEF!$A:$P,10,0),0)</f>
        <v>0</v>
      </c>
      <c r="L14" s="14">
        <f>IFERROR(VLOOKUP($A14,[1]SIGEF!$A:$P,11,0),0)</f>
        <v>0</v>
      </c>
      <c r="M14" s="14">
        <f>IFERROR(VLOOKUP($A14,[1]SIGEF!$A:$P,12,0),0)</f>
        <v>0</v>
      </c>
      <c r="N14" s="14">
        <f>IFERROR(VLOOKUP($A14,[1]SIGEF!$A:$P,13,0),0)</f>
        <v>0</v>
      </c>
      <c r="O14" s="14">
        <f>IFERROR(VLOOKUP($A14,[1]SIGEF!$A:$P,14,0),0)</f>
        <v>0</v>
      </c>
      <c r="P14" s="20">
        <f>IFERROR(VLOOKUP($A14,[1]SIGEF!$A:$P,15,0),0)</f>
        <v>0</v>
      </c>
      <c r="Q14" s="14">
        <f>E14+F14+G14+H14+I14+J14+K14+L14+M14+N14+O14+P14</f>
        <v>11770398</v>
      </c>
    </row>
    <row r="15" spans="1:18" x14ac:dyDescent="0.25">
      <c r="A15" s="1" t="s">
        <v>136</v>
      </c>
      <c r="B15" s="8" t="s">
        <v>135</v>
      </c>
      <c r="C15" s="14">
        <f>IFERROR(VLOOKUP($A15,'[1]SIGEF PRESUPUESTO'!$A:$T,4,0),0)</f>
        <v>360000</v>
      </c>
      <c r="D15" s="14">
        <f>IFERROR(VLOOKUP($A15,'[1]SIGEF PRESUPUESTO'!$A:$T,8,0),0)</f>
        <v>360000</v>
      </c>
      <c r="E15" s="14">
        <f>IFERROR(VLOOKUP($A15,[1]SIGEF!$A:$P,4,0),0)</f>
        <v>0</v>
      </c>
      <c r="F15" s="14">
        <f>IFERROR(VLOOKUP($A15,[1]SIGEF!$A:$P,5,0),0)</f>
        <v>0</v>
      </c>
      <c r="G15" s="14">
        <f>IFERROR(VLOOKUP($A15,[1]SIGEF!$A:$P,6,0),0)</f>
        <v>0</v>
      </c>
      <c r="H15" s="14">
        <f>IFERROR(VLOOKUP($A15,[1]SIGEF!$A:$P,7,0),0)</f>
        <v>0</v>
      </c>
      <c r="I15" s="14">
        <f>IFERROR(VLOOKUP($A15,[1]SIGEF!$A:$P,8,0),0)</f>
        <v>0</v>
      </c>
      <c r="J15" s="14">
        <f>IFERROR(VLOOKUP($A15,[1]SIGEF!$A:$P,9,0),0)</f>
        <v>0</v>
      </c>
      <c r="K15" s="14">
        <f>IFERROR(VLOOKUP($A15,[1]SIGEF!$A:$P,10,0),0)</f>
        <v>0</v>
      </c>
      <c r="L15" s="14">
        <f>IFERROR(VLOOKUP($A15,[1]SIGEF!$A:$P,11,0),0)</f>
        <v>0</v>
      </c>
      <c r="M15" s="14">
        <f>IFERROR(VLOOKUP($A15,[1]SIGEF!$A:$P,12,0),0)</f>
        <v>0</v>
      </c>
      <c r="N15" s="14">
        <f>IFERROR(VLOOKUP($A15,[1]SIGEF!$A:$P,13,0),0)</f>
        <v>0</v>
      </c>
      <c r="O15" s="14">
        <f>IFERROR(VLOOKUP($A15,[1]SIGEF!$A:$P,14,0),0)</f>
        <v>0</v>
      </c>
      <c r="P15" s="14">
        <f>IFERROR(VLOOKUP($A15,[1]SIGEF!$A:$P,15,0),0)</f>
        <v>0</v>
      </c>
      <c r="Q15" s="14">
        <f>E15+F15+G15+H15+I15+J15+K15+L15+M15+N15+O15+P15</f>
        <v>0</v>
      </c>
      <c r="R15" s="22"/>
    </row>
    <row r="16" spans="1:18" x14ac:dyDescent="0.25">
      <c r="A16" s="1" t="s">
        <v>134</v>
      </c>
      <c r="B16" s="8" t="s">
        <v>133</v>
      </c>
      <c r="C16" s="14">
        <f>IFERROR(VLOOKUP($A16,'[1]SIGEF PRESUPUESTO'!$A:$T,4,0),0)</f>
        <v>0</v>
      </c>
      <c r="D16" s="14">
        <f>IFERROR(VLOOKUP($A16,'[1]SIGEF PRESUPUESTO'!$A:$T,8,0),0)</f>
        <v>0</v>
      </c>
      <c r="E16" s="14">
        <f>IFERROR(VLOOKUP($A16,[1]SIGEF!$A:$P,4,0),0)</f>
        <v>0</v>
      </c>
      <c r="F16" s="14">
        <f>IFERROR(VLOOKUP($A16,[1]SIGEF!$A:$P,5,0),0)</f>
        <v>0</v>
      </c>
      <c r="G16" s="14">
        <f>IFERROR(VLOOKUP($A16,[1]SIGEF!$A:$P,6,0),0)</f>
        <v>0</v>
      </c>
      <c r="H16" s="14">
        <f>IFERROR(VLOOKUP($A16,[1]SIGEF!$A:$P,7,0),0)</f>
        <v>0</v>
      </c>
      <c r="I16" s="14">
        <f>IFERROR(VLOOKUP($A16,[1]SIGEF!$A:$P,8,0),0)</f>
        <v>0</v>
      </c>
      <c r="J16" s="14">
        <f>IFERROR(VLOOKUP($A16,[1]SIGEF!$A:$P,9,0),0)</f>
        <v>0</v>
      </c>
      <c r="K16" s="14">
        <f>IFERROR(VLOOKUP($A16,[1]SIGEF!$A:$P,10,0),0)</f>
        <v>0</v>
      </c>
      <c r="L16" s="14">
        <f>IFERROR(VLOOKUP($A16,[1]SIGEF!$A:$P,11,0),0)</f>
        <v>0</v>
      </c>
      <c r="M16" s="14">
        <f>IFERROR(VLOOKUP($A16,[1]SIGEF!$A:$P,12,0),0)</f>
        <v>0</v>
      </c>
      <c r="N16" s="14">
        <f>IFERROR(VLOOKUP($A16,[1]SIGEF!$A:$P,13,0),0)</f>
        <v>0</v>
      </c>
      <c r="O16" s="14">
        <f>IFERROR(VLOOKUP($A16,[1]SIGEF!$A:$P,14,0),0)</f>
        <v>0</v>
      </c>
      <c r="P16" s="14">
        <f>IFERROR(VLOOKUP($A16,[1]SIGEF!$A:$P,15,0),0)</f>
        <v>0</v>
      </c>
      <c r="Q16" s="14">
        <f>E16+F16+G16+H16+I16+J16+K16+L16+M16+N16+O16+P16</f>
        <v>0</v>
      </c>
    </row>
    <row r="17" spans="1:17" x14ac:dyDescent="0.25">
      <c r="A17" s="1" t="s">
        <v>132</v>
      </c>
      <c r="B17" s="8" t="s">
        <v>131</v>
      </c>
      <c r="C17" s="14">
        <f>IFERROR(VLOOKUP($A17,'[1]SIGEF PRESUPUESTO'!$A:$T,4,0),0)</f>
        <v>163897145</v>
      </c>
      <c r="D17" s="14">
        <f>IFERROR(VLOOKUP($A17,'[1]SIGEF PRESUPUESTO'!$A:$T,8,0),0)</f>
        <v>173982106.63999999</v>
      </c>
      <c r="E17" s="14">
        <f>IFERROR(VLOOKUP($A17,[1]SIGEF!$A:$P,4,0),0)</f>
        <v>5488667.7199999997</v>
      </c>
      <c r="F17" s="14">
        <f>IFERROR(VLOOKUP($A17,[1]SIGEF!$A:$P,5,0),0)</f>
        <v>8170771.2699999996</v>
      </c>
      <c r="G17" s="14">
        <f>IFERROR(VLOOKUP($A17,[1]SIGEF!$A:$P,6,0),0)</f>
        <v>7452197.1399999997</v>
      </c>
      <c r="H17" s="14">
        <f>IFERROR(VLOOKUP($A17,[1]SIGEF!$A:$P,7,0),0)</f>
        <v>7452697.4699999997</v>
      </c>
      <c r="I17" s="14">
        <f>IFERROR(VLOOKUP($A17,[1]SIGEF!$A:$P,8,0),0)</f>
        <v>7240326.0800000001</v>
      </c>
      <c r="J17" s="14">
        <f>IFERROR(VLOOKUP($A17,[1]SIGEF!$A:$P,9,0),0)</f>
        <v>0</v>
      </c>
      <c r="K17" s="14">
        <f>IFERROR(VLOOKUP($A17,[1]SIGEF!$A:$P,10,0),0)</f>
        <v>0</v>
      </c>
      <c r="L17" s="14">
        <f>IFERROR(VLOOKUP($A17,[1]SIGEF!$A:$P,11,0),0)</f>
        <v>0</v>
      </c>
      <c r="M17" s="14">
        <f>IFERROR(VLOOKUP($A17,[1]SIGEF!$A:$P,12,0),0)</f>
        <v>0</v>
      </c>
      <c r="N17" s="14">
        <f>IFERROR(VLOOKUP($A17,[1]SIGEF!$A:$P,13,0),0)</f>
        <v>0</v>
      </c>
      <c r="O17" s="14">
        <f>IFERROR(VLOOKUP($A17,[1]SIGEF!$A:$P,14,0),0)</f>
        <v>0</v>
      </c>
      <c r="P17" s="20">
        <f>IFERROR(VLOOKUP($A17,[1]SIGEF!$A:$P,15,0),0)</f>
        <v>0</v>
      </c>
      <c r="Q17" s="14">
        <f>E17+F17+G17+H17+I17+J17+K17+L17+M17+N17+O17+P17</f>
        <v>35804659.68</v>
      </c>
    </row>
    <row r="18" spans="1:17" x14ac:dyDescent="0.25">
      <c r="B18" s="16" t="s">
        <v>130</v>
      </c>
      <c r="C18" s="11">
        <f>C19+C20+C21+C22+C23+C24+C25+C26+C27</f>
        <v>474157989</v>
      </c>
      <c r="D18" s="11">
        <f>D19+D20+D21+D22+D23+D24+D25+D26+D27</f>
        <v>487814942.30000001</v>
      </c>
      <c r="E18" s="11">
        <f>E19+E20+E21+E22+E23+E24+E25+E26+E27</f>
        <v>8427054.8399999999</v>
      </c>
      <c r="F18" s="11">
        <f>F19+F20+F21+F22+F23+F24+F25+F26+F27</f>
        <v>9057936.1899999995</v>
      </c>
      <c r="G18" s="11">
        <f>G19+G20+G21+G22+G23+G24+G25+G26+G27</f>
        <v>13883710.82</v>
      </c>
      <c r="H18" s="11">
        <f>H19+H20+H21+H22+H23+H24+H25+H26+H27</f>
        <v>10642736.920000002</v>
      </c>
      <c r="I18" s="11">
        <f>I19+I20+I21+I22+I23+I24+I25+I26+I27</f>
        <v>15956014.780000001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O19+O20+O21+O22+O23+O24+O25+O26+O27</f>
        <v>0</v>
      </c>
      <c r="P18" s="11">
        <f>P19+P20+P21+P23+P22+P24+P25+P26+P27</f>
        <v>0</v>
      </c>
      <c r="Q18" s="11">
        <f>E18+F18+G18+H18+I18+J18+K18+L18+M18+N18+O18+P18</f>
        <v>57967453.550000004</v>
      </c>
    </row>
    <row r="19" spans="1:17" x14ac:dyDescent="0.25">
      <c r="A19" s="1" t="s">
        <v>129</v>
      </c>
      <c r="B19" s="19" t="s">
        <v>128</v>
      </c>
      <c r="C19" s="14">
        <f>IFERROR(VLOOKUP($A19,'[1]SIGEF PRESUPUESTO'!$A:$T,4,0),0)</f>
        <v>179830500</v>
      </c>
      <c r="D19" s="14">
        <f>IFERROR(VLOOKUP($A19,'[1]SIGEF PRESUPUESTO'!$A:$T,8,0),0)</f>
        <v>180335551</v>
      </c>
      <c r="E19" s="14">
        <f>IFERROR(VLOOKUP($A19,[1]SIGEF!$A:$P,4,0),0)</f>
        <v>8427054.8399999999</v>
      </c>
      <c r="F19" s="14">
        <f>IFERROR(VLOOKUP($A19,[1]SIGEF!$A:$P,5,0),0)</f>
        <v>8250533.0499999998</v>
      </c>
      <c r="G19" s="14">
        <f>IFERROR(VLOOKUP($A19,[1]SIGEF!$A:$P,6,0),0)</f>
        <v>9412928.6699999999</v>
      </c>
      <c r="H19" s="14">
        <f>IFERROR(VLOOKUP($A19,[1]SIGEF!$A:$P,7,0),0)</f>
        <v>9099405.8000000007</v>
      </c>
      <c r="I19" s="14">
        <f>IFERROR(VLOOKUP($A19,[1]SIGEF!$A:$P,8,0),0)</f>
        <v>8364509.4100000001</v>
      </c>
      <c r="J19" s="14">
        <f>IFERROR(VLOOKUP($A19,[1]SIGEF!$A:$P,9,0),0)</f>
        <v>0</v>
      </c>
      <c r="K19" s="14">
        <f>IFERROR(VLOOKUP($A19,[1]SIGEF!$A:$P,10,0),0)</f>
        <v>0</v>
      </c>
      <c r="L19" s="14">
        <f>IFERROR(VLOOKUP($A19,[1]SIGEF!$A:$P,11,0),0)</f>
        <v>0</v>
      </c>
      <c r="M19" s="14">
        <f>IFERROR(VLOOKUP($A19,[1]SIGEF!$A:$P,12,0),0)</f>
        <v>0</v>
      </c>
      <c r="N19" s="14">
        <f>IFERROR(VLOOKUP($A19,[1]SIGEF!$A:$P,13,0),0)</f>
        <v>0</v>
      </c>
      <c r="O19" s="14">
        <f>IFERROR(VLOOKUP($A19,[1]SIGEF!$A:$P,14,0),0)</f>
        <v>0</v>
      </c>
      <c r="P19" s="20">
        <f>IFERROR(VLOOKUP($A19,[1]SIGEF!$A:$P,15,0),0)</f>
        <v>0</v>
      </c>
      <c r="Q19" s="14">
        <f>E19+F19+G19+H19+I19+J19+K19+L19+M19+N19+O19+P19</f>
        <v>43554431.769999996</v>
      </c>
    </row>
    <row r="20" spans="1:17" x14ac:dyDescent="0.25">
      <c r="A20" s="1" t="s">
        <v>127</v>
      </c>
      <c r="B20" s="8" t="s">
        <v>126</v>
      </c>
      <c r="C20" s="14">
        <f>IFERROR(VLOOKUP($A20,'[1]SIGEF PRESUPUESTO'!$A:$T,4,0),0)</f>
        <v>13594000</v>
      </c>
      <c r="D20" s="14">
        <f>IFERROR(VLOOKUP($A20,'[1]SIGEF PRESUPUESTO'!$A:$T,8,0),0)</f>
        <v>19998614</v>
      </c>
      <c r="E20" s="14">
        <f>IFERROR(VLOOKUP($A20,[1]SIGEF!$A:$P,4,0),0)</f>
        <v>0</v>
      </c>
      <c r="F20" s="14">
        <f>IFERROR(VLOOKUP($A20,[1]SIGEF!$A:$P,5,0),0)</f>
        <v>0</v>
      </c>
      <c r="G20" s="14">
        <f>IFERROR(VLOOKUP($A20,[1]SIGEF!$A:$P,6,0),0)</f>
        <v>121114.89</v>
      </c>
      <c r="H20" s="14">
        <f>IFERROR(VLOOKUP($A20,[1]SIGEF!$A:$P,7,0),0)</f>
        <v>0</v>
      </c>
      <c r="I20" s="14">
        <f>IFERROR(VLOOKUP($A20,[1]SIGEF!$A:$P,8,0),0)</f>
        <v>179360</v>
      </c>
      <c r="J20" s="14">
        <f>IFERROR(VLOOKUP($A20,[1]SIGEF!$A:$P,9,0),0)</f>
        <v>0</v>
      </c>
      <c r="K20" s="14">
        <f>IFERROR(VLOOKUP($A20,[1]SIGEF!$A:$P,10,0),0)</f>
        <v>0</v>
      </c>
      <c r="L20" s="14">
        <f>IFERROR(VLOOKUP($A20,[1]SIGEF!$A:$P,11,0),0)</f>
        <v>0</v>
      </c>
      <c r="M20" s="14">
        <f>IFERROR(VLOOKUP($A20,[1]SIGEF!$A:$P,12,0),0)</f>
        <v>0</v>
      </c>
      <c r="N20" s="14">
        <f>IFERROR(VLOOKUP($A20,[1]SIGEF!$A:$P,13,0),0)</f>
        <v>0</v>
      </c>
      <c r="O20" s="14">
        <f>IFERROR(VLOOKUP($A20,[1]SIGEF!$A:$P,14,0),0)</f>
        <v>0</v>
      </c>
      <c r="P20" s="20">
        <f>IFERROR(VLOOKUP($A20,[1]SIGEF!$A:$P,15,0),0)</f>
        <v>0</v>
      </c>
      <c r="Q20" s="14">
        <f>E20+F20+G20+H20+I20+J20+K20+L20+M20+N20+O20+P20</f>
        <v>300474.89</v>
      </c>
    </row>
    <row r="21" spans="1:17" x14ac:dyDescent="0.25">
      <c r="A21" s="1" t="s">
        <v>125</v>
      </c>
      <c r="B21" s="19" t="s">
        <v>124</v>
      </c>
      <c r="C21" s="14">
        <f>IFERROR(VLOOKUP($A21,'[1]SIGEF PRESUPUESTO'!$A:$T,4,0),0)</f>
        <v>4650000</v>
      </c>
      <c r="D21" s="14">
        <f>IFERROR(VLOOKUP($A21,'[1]SIGEF PRESUPUESTO'!$A:$T,8,0),0)</f>
        <v>9432000</v>
      </c>
      <c r="E21" s="14">
        <f>IFERROR(VLOOKUP($A21,[1]SIGEF!$A:$P,4,0),0)</f>
        <v>0</v>
      </c>
      <c r="F21" s="14">
        <f>IFERROR(VLOOKUP($A21,[1]SIGEF!$A:$P,5,0),0)</f>
        <v>92150</v>
      </c>
      <c r="G21" s="14">
        <f>IFERROR(VLOOKUP($A21,[1]SIGEF!$A:$P,6,0),0)</f>
        <v>85000</v>
      </c>
      <c r="H21" s="14">
        <f>IFERROR(VLOOKUP($A21,[1]SIGEF!$A:$P,7,0),0)</f>
        <v>52450</v>
      </c>
      <c r="I21" s="14">
        <f>IFERROR(VLOOKUP($A21,[1]SIGEF!$A:$P,8,0),0)</f>
        <v>31500</v>
      </c>
      <c r="J21" s="14">
        <f>IFERROR(VLOOKUP($A21,[1]SIGEF!$A:$P,9,0),0)</f>
        <v>0</v>
      </c>
      <c r="K21" s="14">
        <f>IFERROR(VLOOKUP($A21,[1]SIGEF!$A:$P,10,0),0)</f>
        <v>0</v>
      </c>
      <c r="L21" s="14">
        <f>IFERROR(VLOOKUP($A21,[1]SIGEF!$A:$P,11,0),0)</f>
        <v>0</v>
      </c>
      <c r="M21" s="14">
        <f>IFERROR(VLOOKUP($A21,[1]SIGEF!$A:$P,12,0),0)</f>
        <v>0</v>
      </c>
      <c r="N21" s="14">
        <f>IFERROR(VLOOKUP($A21,[1]SIGEF!$A:$P,13,0),0)</f>
        <v>0</v>
      </c>
      <c r="O21" s="14">
        <f>IFERROR(VLOOKUP($A21,[1]SIGEF!$A:$P,14,0),0)</f>
        <v>0</v>
      </c>
      <c r="P21" s="20">
        <f>IFERROR(VLOOKUP($A21,[1]SIGEF!$A:$P,15,0),0)</f>
        <v>0</v>
      </c>
      <c r="Q21" s="14">
        <f>E21+F21+G21+H21+I21+J21+K21+L21+M21+N21+O21+P21</f>
        <v>261100</v>
      </c>
    </row>
    <row r="22" spans="1:17" x14ac:dyDescent="0.25">
      <c r="A22" s="1" t="s">
        <v>123</v>
      </c>
      <c r="B22" s="19" t="s">
        <v>122</v>
      </c>
      <c r="C22" s="14">
        <f>IFERROR(VLOOKUP($A22,'[1]SIGEF PRESUPUESTO'!$A:$T,4,0),0)</f>
        <v>8570000</v>
      </c>
      <c r="D22" s="14">
        <f>IFERROR(VLOOKUP($A22,'[1]SIGEF PRESUPUESTO'!$A:$T,8,0),0)</f>
        <v>3964862.38</v>
      </c>
      <c r="E22" s="14">
        <f>IFERROR(VLOOKUP($A22,[1]SIGEF!$A:$P,4,0),0)</f>
        <v>0</v>
      </c>
      <c r="F22" s="14">
        <f>IFERROR(VLOOKUP($A22,[1]SIGEF!$A:$P,5,0),0)</f>
        <v>0</v>
      </c>
      <c r="G22" s="14">
        <f>IFERROR(VLOOKUP($A22,[1]SIGEF!$A:$P,6,0),0)</f>
        <v>0</v>
      </c>
      <c r="H22" s="14">
        <f>IFERROR(VLOOKUP($A22,[1]SIGEF!$A:$P,7,0),0)</f>
        <v>0</v>
      </c>
      <c r="I22" s="14">
        <f>IFERROR(VLOOKUP($A22,[1]SIGEF!$A:$P,8,0),0)</f>
        <v>0</v>
      </c>
      <c r="J22" s="14">
        <f>IFERROR(VLOOKUP($A22,[1]SIGEF!$A:$P,9,0),0)</f>
        <v>0</v>
      </c>
      <c r="K22" s="14">
        <f>IFERROR(VLOOKUP($A22,[1]SIGEF!$A:$P,10,0),0)</f>
        <v>0</v>
      </c>
      <c r="L22" s="14">
        <f>IFERROR(VLOOKUP($A22,[1]SIGEF!$A:$P,11,0),0)</f>
        <v>0</v>
      </c>
      <c r="M22" s="14">
        <f>IFERROR(VLOOKUP($A22,[1]SIGEF!$A:$P,12,0),0)</f>
        <v>0</v>
      </c>
      <c r="N22" s="14">
        <f>IFERROR(VLOOKUP($A22,[1]SIGEF!$A:$P,13,0),0)</f>
        <v>0</v>
      </c>
      <c r="O22" s="14">
        <f>IFERROR(VLOOKUP($A22,[1]SIGEF!$A:$P,14,0),0)</f>
        <v>0</v>
      </c>
      <c r="P22" s="14">
        <f>IFERROR(VLOOKUP($A22,[1]SIGEF!$A:$P,15,0),0)</f>
        <v>0</v>
      </c>
      <c r="Q22" s="14">
        <f>E22+F22+G22+H22+I22+J22+K22+L22+M22+N22+O22+P22</f>
        <v>0</v>
      </c>
    </row>
    <row r="23" spans="1:17" x14ac:dyDescent="0.25">
      <c r="A23" s="1" t="s">
        <v>121</v>
      </c>
      <c r="B23" s="19" t="s">
        <v>120</v>
      </c>
      <c r="C23" s="14">
        <f>IFERROR(VLOOKUP($A23,'[1]SIGEF PRESUPUESTO'!$A:$T,4,0),0)</f>
        <v>35203996</v>
      </c>
      <c r="D23" s="14">
        <f>IFERROR(VLOOKUP($A23,'[1]SIGEF PRESUPUESTO'!$A:$T,8,0),0)</f>
        <v>58889829</v>
      </c>
      <c r="E23" s="14">
        <f>IFERROR(VLOOKUP($A23,[1]SIGEF!$A:$P,4,0),0)</f>
        <v>0</v>
      </c>
      <c r="F23" s="14">
        <f>IFERROR(VLOOKUP($A23,[1]SIGEF!$A:$P,5,0),0)</f>
        <v>0</v>
      </c>
      <c r="G23" s="14">
        <f>IFERROR(VLOOKUP($A23,[1]SIGEF!$A:$P,6,0),0)</f>
        <v>877960</v>
      </c>
      <c r="H23" s="14">
        <f>IFERROR(VLOOKUP($A23,[1]SIGEF!$A:$P,7,0),0)</f>
        <v>419258.4</v>
      </c>
      <c r="I23" s="14">
        <f>IFERROR(VLOOKUP($A23,[1]SIGEF!$A:$P,8,0),0)</f>
        <v>1002546.88</v>
      </c>
      <c r="J23" s="14">
        <f>IFERROR(VLOOKUP($A23,[1]SIGEF!$A:$P,9,0),0)</f>
        <v>0</v>
      </c>
      <c r="K23" s="14">
        <f>IFERROR(VLOOKUP($A23,[1]SIGEF!$A:$P,10,0),0)</f>
        <v>0</v>
      </c>
      <c r="L23" s="14">
        <f>IFERROR(VLOOKUP($A23,[1]SIGEF!$A:$P,11,0),0)</f>
        <v>0</v>
      </c>
      <c r="M23" s="14">
        <f>IFERROR(VLOOKUP($A23,[1]SIGEF!$A:$P,12,0),0)</f>
        <v>0</v>
      </c>
      <c r="N23" s="14">
        <f>IFERROR(VLOOKUP($A23,[1]SIGEF!$A:$P,13,0),0)</f>
        <v>0</v>
      </c>
      <c r="O23" s="14">
        <f>IFERROR(VLOOKUP($A23,[1]SIGEF!$A:$P,14,0),0)</f>
        <v>0</v>
      </c>
      <c r="P23" s="20">
        <f>IFERROR(VLOOKUP($A23,[1]SIGEF!$A:$P,15,0),0)</f>
        <v>0</v>
      </c>
      <c r="Q23" s="14">
        <f>E23+F23+G23+H23+I23+J23+K23+L23+M23+N23+O23+P23</f>
        <v>2299765.2799999998</v>
      </c>
    </row>
    <row r="24" spans="1:17" x14ac:dyDescent="0.25">
      <c r="A24" s="1" t="s">
        <v>119</v>
      </c>
      <c r="B24" s="19" t="s">
        <v>118</v>
      </c>
      <c r="C24" s="14">
        <f>IFERROR(VLOOKUP($A24,'[1]SIGEF PRESUPUESTO'!$A:$T,4,0),0)</f>
        <v>17940000</v>
      </c>
      <c r="D24" s="14">
        <f>IFERROR(VLOOKUP($A24,'[1]SIGEF PRESUPUESTO'!$A:$T,8,0),0)</f>
        <v>17940000</v>
      </c>
      <c r="E24" s="14">
        <f>IFERROR(VLOOKUP($A24,[1]SIGEF!$A:$P,4,0),0)</f>
        <v>0</v>
      </c>
      <c r="F24" s="14">
        <f>IFERROR(VLOOKUP($A24,[1]SIGEF!$A:$P,5,0),0)</f>
        <v>715253.14</v>
      </c>
      <c r="G24" s="14">
        <f>IFERROR(VLOOKUP($A24,[1]SIGEF!$A:$P,6,0),0)</f>
        <v>1466357.08</v>
      </c>
      <c r="H24" s="14">
        <f>IFERROR(VLOOKUP($A24,[1]SIGEF!$A:$P,7,0),0)</f>
        <v>759875.17</v>
      </c>
      <c r="I24" s="14">
        <f>IFERROR(VLOOKUP($A24,[1]SIGEF!$A:$P,8,0),0)</f>
        <v>0</v>
      </c>
      <c r="J24" s="14">
        <f>IFERROR(VLOOKUP($A24,[1]SIGEF!$A:$P,9,0),0)</f>
        <v>0</v>
      </c>
      <c r="K24" s="14">
        <f>IFERROR(VLOOKUP($A24,[1]SIGEF!$A:$P,10,0),0)</f>
        <v>0</v>
      </c>
      <c r="L24" s="14">
        <f>IFERROR(VLOOKUP($A24,[1]SIGEF!$A:$P,11,0),0)</f>
        <v>0</v>
      </c>
      <c r="M24" s="14">
        <f>IFERROR(VLOOKUP($A24,[1]SIGEF!$A:$P,12,0),0)</f>
        <v>0</v>
      </c>
      <c r="N24" s="14">
        <f>IFERROR(VLOOKUP($A24,[1]SIGEF!$A:$P,13,0),0)</f>
        <v>0</v>
      </c>
      <c r="O24" s="14">
        <f>IFERROR(VLOOKUP($A24,[1]SIGEF!$A:$P,14,0),0)</f>
        <v>0</v>
      </c>
      <c r="P24" s="20">
        <f>IFERROR(VLOOKUP($A24,[1]SIGEF!$A:$P,15,0),0)</f>
        <v>0</v>
      </c>
      <c r="Q24" s="14">
        <f>E24+F24+G24+H24+I24+J24+K24+L24+M24+N24+O24+P24</f>
        <v>2941485.39</v>
      </c>
    </row>
    <row r="25" spans="1:17" ht="38.25" customHeight="1" x14ac:dyDescent="0.25">
      <c r="A25" s="1" t="s">
        <v>117</v>
      </c>
      <c r="B25" s="8" t="s">
        <v>116</v>
      </c>
      <c r="C25" s="14">
        <f>IFERROR(VLOOKUP($A25,'[1]SIGEF PRESUPUESTO'!$A:$T,4,0),0)</f>
        <v>114102975</v>
      </c>
      <c r="D25" s="14">
        <f>IFERROR(VLOOKUP($A25,'[1]SIGEF PRESUPUESTO'!$A:$T,8,0),0)</f>
        <v>111344424</v>
      </c>
      <c r="E25" s="14">
        <f>IFERROR(VLOOKUP($A25,[1]SIGEF!$A:$P,4,0),0)</f>
        <v>0</v>
      </c>
      <c r="F25" s="14">
        <f>IFERROR(VLOOKUP($A25,[1]SIGEF!$A:$P,5,0),0)</f>
        <v>0</v>
      </c>
      <c r="G25" s="14">
        <f>IFERROR(VLOOKUP($A25,[1]SIGEF!$A:$P,6,0),0)</f>
        <v>1188256.3500000001</v>
      </c>
      <c r="H25" s="14">
        <f>IFERROR(VLOOKUP($A25,[1]SIGEF!$A:$P,7,0),0)</f>
        <v>152565.54999999999</v>
      </c>
      <c r="I25" s="14">
        <f>IFERROR(VLOOKUP($A25,[1]SIGEF!$A:$P,8,0),0)</f>
        <v>4111355.83</v>
      </c>
      <c r="J25" s="14">
        <f>IFERROR(VLOOKUP($A25,[1]SIGEF!$A:$P,9,0),0)</f>
        <v>0</v>
      </c>
      <c r="K25" s="14">
        <f>IFERROR(VLOOKUP($A25,[1]SIGEF!$A:$P,10,0),0)</f>
        <v>0</v>
      </c>
      <c r="L25" s="14">
        <f>IFERROR(VLOOKUP($A25,[1]SIGEF!$A:$P,11,0),0)</f>
        <v>0</v>
      </c>
      <c r="M25" s="14">
        <f>IFERROR(VLOOKUP($A25,[1]SIGEF!$A:$P,12,0),0)</f>
        <v>0</v>
      </c>
      <c r="N25" s="14">
        <f>IFERROR(VLOOKUP($A25,[1]SIGEF!$A:$P,13,0),0)</f>
        <v>0</v>
      </c>
      <c r="O25" s="14">
        <f>IFERROR(VLOOKUP($A25,[1]SIGEF!$A:$P,14,0),0)</f>
        <v>0</v>
      </c>
      <c r="P25" s="20">
        <f>IFERROR(VLOOKUP($A25,[1]SIGEF!$A:$P,15,0),0)</f>
        <v>0</v>
      </c>
      <c r="Q25" s="14">
        <f>E25+F25+G25+H25+I25+J25+K25+L25+M25+N25+O25+P25</f>
        <v>5452177.7300000004</v>
      </c>
    </row>
    <row r="26" spans="1:17" x14ac:dyDescent="0.25">
      <c r="A26" s="1" t="s">
        <v>115</v>
      </c>
      <c r="B26" s="8" t="s">
        <v>114</v>
      </c>
      <c r="C26" s="14">
        <f>IFERROR(VLOOKUP($A26,'[1]SIGEF PRESUPUESTO'!$A:$T,4,0),0)</f>
        <v>57916518</v>
      </c>
      <c r="D26" s="14">
        <f>IFERROR(VLOOKUP($A26,'[1]SIGEF PRESUPUESTO'!$A:$T,8,0),0)</f>
        <v>47050855.920000002</v>
      </c>
      <c r="E26" s="14">
        <f>IFERROR(VLOOKUP($A26,[1]SIGEF!$A:$P,4,0),0)</f>
        <v>0</v>
      </c>
      <c r="F26" s="14">
        <f>IFERROR(VLOOKUP($A26,[1]SIGEF!$A:$P,5,0),0)</f>
        <v>0</v>
      </c>
      <c r="G26" s="14">
        <f>IFERROR(VLOOKUP($A26,[1]SIGEF!$A:$P,6,0),0)</f>
        <v>528262.40000000002</v>
      </c>
      <c r="H26" s="14">
        <f>IFERROR(VLOOKUP($A26,[1]SIGEF!$A:$P,7,0),0)</f>
        <v>0</v>
      </c>
      <c r="I26" s="14">
        <f>IFERROR(VLOOKUP($A26,[1]SIGEF!$A:$P,8,0),0)</f>
        <v>42480</v>
      </c>
      <c r="J26" s="14">
        <f>IFERROR(VLOOKUP($A26,[1]SIGEF!$A:$P,9,0),0)</f>
        <v>0</v>
      </c>
      <c r="K26" s="14">
        <f>IFERROR(VLOOKUP($A26,[1]SIGEF!$A:$P,10,0),0)</f>
        <v>0</v>
      </c>
      <c r="L26" s="14">
        <f>IFERROR(VLOOKUP($A26,[1]SIGEF!$A:$P,11,0),0)</f>
        <v>0</v>
      </c>
      <c r="M26" s="14">
        <f>IFERROR(VLOOKUP($A26,[1]SIGEF!$A:$P,12,0),0)</f>
        <v>0</v>
      </c>
      <c r="N26" s="14">
        <f>IFERROR(VLOOKUP($A26,[1]SIGEF!$A:$P,13,0),0)</f>
        <v>0</v>
      </c>
      <c r="O26" s="14">
        <f>IFERROR(VLOOKUP($A26,[1]SIGEF!$A:$P,14,0),0)</f>
        <v>0</v>
      </c>
      <c r="P26" s="20">
        <f>IFERROR(VLOOKUP($A26,[1]SIGEF!$A:$P,15,0),0)</f>
        <v>0</v>
      </c>
      <c r="Q26" s="14">
        <f>E26+F26+G26+H26+I26+J26+K26+L26+M26+N26+O26+P26</f>
        <v>570742.4</v>
      </c>
    </row>
    <row r="27" spans="1:17" x14ac:dyDescent="0.25">
      <c r="A27" s="1" t="s">
        <v>113</v>
      </c>
      <c r="B27" s="8" t="s">
        <v>112</v>
      </c>
      <c r="C27" s="14">
        <f>IFERROR(VLOOKUP($A27,'[1]SIGEF PRESUPUESTO'!$A:$T,4,0),0)</f>
        <v>42350000</v>
      </c>
      <c r="D27" s="14">
        <f>IFERROR(VLOOKUP($A27,'[1]SIGEF PRESUPUESTO'!$A:$T,8,0),0)</f>
        <v>38858806</v>
      </c>
      <c r="E27" s="14">
        <f>IFERROR(VLOOKUP($A27,[1]SIGEF!$A:$P,4,0),0)</f>
        <v>0</v>
      </c>
      <c r="F27" s="14">
        <f>IFERROR(VLOOKUP($A27,[1]SIGEF!$A:$P,5,0),0)</f>
        <v>0</v>
      </c>
      <c r="G27" s="14">
        <f>IFERROR(VLOOKUP($A27,[1]SIGEF!$A:$P,6,0),0)</f>
        <v>203831.43</v>
      </c>
      <c r="H27" s="14">
        <f>IFERROR(VLOOKUP($A27,[1]SIGEF!$A:$P,7,0),0)</f>
        <v>159182</v>
      </c>
      <c r="I27" s="14">
        <f>IFERROR(VLOOKUP($A27,[1]SIGEF!$A:$P,8,0),0)</f>
        <v>2224262.66</v>
      </c>
      <c r="J27" s="14">
        <f>IFERROR(VLOOKUP($A27,[1]SIGEF!$A:$P,9,0),0)</f>
        <v>0</v>
      </c>
      <c r="K27" s="14">
        <f>IFERROR(VLOOKUP($A27,[1]SIGEF!$A:$P,10,0),0)</f>
        <v>0</v>
      </c>
      <c r="L27" s="14">
        <f>IFERROR(VLOOKUP($A27,[1]SIGEF!$A:$P,11,0),0)</f>
        <v>0</v>
      </c>
      <c r="M27" s="14">
        <f>IFERROR(VLOOKUP($A27,[1]SIGEF!$A:$P,12,0),0)</f>
        <v>0</v>
      </c>
      <c r="N27" s="14">
        <f>IFERROR(VLOOKUP($A27,[1]SIGEF!$A:$P,13,0),0)</f>
        <v>0</v>
      </c>
      <c r="O27" s="14">
        <f>IFERROR(VLOOKUP($A27,[1]SIGEF!$A:$P,14,0),0)</f>
        <v>0</v>
      </c>
      <c r="P27" s="20">
        <f>IFERROR(VLOOKUP($A27,[1]SIGEF!$A:$P,15,0),0)</f>
        <v>0</v>
      </c>
      <c r="Q27" s="14">
        <f>E27+F27+G27+H27+I27+J27+K27+L27+M27+N27+O27+P27</f>
        <v>2587276.0900000003</v>
      </c>
    </row>
    <row r="28" spans="1:17" x14ac:dyDescent="0.25">
      <c r="B28" s="16" t="s">
        <v>111</v>
      </c>
      <c r="C28" s="11">
        <f>C37+C35+C34+C33+C32+C31+C30+C29</f>
        <v>99572514</v>
      </c>
      <c r="D28" s="11">
        <f>D37+D35+D34+D33+D32+D31+D30+D29</f>
        <v>93207778.870000005</v>
      </c>
      <c r="E28" s="11">
        <f>E37+E35+E34+E33+E32+E31+E30+E29</f>
        <v>0</v>
      </c>
      <c r="F28" s="11">
        <f>F37+F35+F34+F33+F32+F31+F30+F29</f>
        <v>0</v>
      </c>
      <c r="G28" s="11">
        <f>G37+G35+G34+G33+G32+G31+G30+G29</f>
        <v>944998.83000000007</v>
      </c>
      <c r="H28" s="11">
        <f>H37+H35+H34+H33+H32+H31+H30+H29</f>
        <v>167110</v>
      </c>
      <c r="I28" s="11">
        <f>I37+I35+I34+I33+I32+I31+I30+I29</f>
        <v>488815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11">
        <f>O37+O35+O34+O33+O32+O31+O30+O29</f>
        <v>0</v>
      </c>
      <c r="P28" s="21">
        <f>P29+P30+P31+P32+P33+P34+P35+P36+P37</f>
        <v>0</v>
      </c>
      <c r="Q28" s="11">
        <f>E28+F28+G28+H28+I28+J28+K28+L28+M28+N28+O28+P28</f>
        <v>1600923.83</v>
      </c>
    </row>
    <row r="29" spans="1:17" x14ac:dyDescent="0.25">
      <c r="A29" s="1" t="s">
        <v>110</v>
      </c>
      <c r="B29" s="8" t="s">
        <v>109</v>
      </c>
      <c r="C29" s="14">
        <f>IFERROR(VLOOKUP($A29,'[1]SIGEF PRESUPUESTO'!$A:$T,4,0),0)</f>
        <v>5570000</v>
      </c>
      <c r="D29" s="14">
        <f>IFERROR(VLOOKUP($A29,'[1]SIGEF PRESUPUESTO'!$A:$T,8,0),0)</f>
        <v>6395000</v>
      </c>
      <c r="E29" s="14">
        <f>IFERROR(VLOOKUP($A29,[1]SIGEF!$A:$P,4,0),0)</f>
        <v>0</v>
      </c>
      <c r="F29" s="14">
        <f>IFERROR(VLOOKUP($A29,[1]SIGEF!$A:$P,5,0),0)</f>
        <v>0</v>
      </c>
      <c r="G29" s="14">
        <f>IFERROR(VLOOKUP($A29,[1]SIGEF!$A:$P,6,0),0)</f>
        <v>0</v>
      </c>
      <c r="H29" s="14">
        <f>IFERROR(VLOOKUP($A29,[1]SIGEF!$A:$P,7,0),0)</f>
        <v>0</v>
      </c>
      <c r="I29" s="14">
        <f>IFERROR(VLOOKUP($A29,[1]SIGEF!$A:$P,8,0),0)</f>
        <v>0</v>
      </c>
      <c r="J29" s="14">
        <f>IFERROR(VLOOKUP($A29,[1]SIGEF!$A:$P,9,0),0)</f>
        <v>0</v>
      </c>
      <c r="K29" s="14">
        <f>IFERROR(VLOOKUP($A29,[1]SIGEF!$A:$P,10,0),0)</f>
        <v>0</v>
      </c>
      <c r="L29" s="14">
        <f>IFERROR(VLOOKUP($A29,[1]SIGEF!$A:$P,11,0),0)</f>
        <v>0</v>
      </c>
      <c r="M29" s="14">
        <f>IFERROR(VLOOKUP($A29,[1]SIGEF!$A:$P,12,0),0)</f>
        <v>0</v>
      </c>
      <c r="N29" s="14">
        <f>IFERROR(VLOOKUP($A29,[1]SIGEF!$A:$P,13,0),0)</f>
        <v>0</v>
      </c>
      <c r="O29" s="14">
        <f>IFERROR(VLOOKUP($A29,[1]SIGEF!$A:$P,14,0),0)</f>
        <v>0</v>
      </c>
      <c r="P29" s="3">
        <f>IFERROR(VLOOKUP($A29,[1]SIGEF!$A:$P,15,0),0)</f>
        <v>0</v>
      </c>
      <c r="Q29" s="14">
        <f>E29+F29+G29+H29+I29+J29+K29+L29+M29+N29+O29+P29</f>
        <v>0</v>
      </c>
    </row>
    <row r="30" spans="1:17" x14ac:dyDescent="0.25">
      <c r="A30" s="1" t="s">
        <v>108</v>
      </c>
      <c r="B30" s="19" t="s">
        <v>107</v>
      </c>
      <c r="C30" s="14">
        <f>IFERROR(VLOOKUP($A30,'[1]SIGEF PRESUPUESTO'!$A:$T,4,0),0)</f>
        <v>7733000</v>
      </c>
      <c r="D30" s="14">
        <f>IFERROR(VLOOKUP($A30,'[1]SIGEF PRESUPUESTO'!$A:$T,8,0),0)</f>
        <v>4374399.0599999996</v>
      </c>
      <c r="E30" s="14">
        <f>IFERROR(VLOOKUP($A30,[1]SIGEF!$A:$P,4,0),0)</f>
        <v>0</v>
      </c>
      <c r="F30" s="14">
        <f>IFERROR(VLOOKUP($A30,[1]SIGEF!$A:$P,5,0),0)</f>
        <v>0</v>
      </c>
      <c r="G30" s="14">
        <f>IFERROR(VLOOKUP($A30,[1]SIGEF!$A:$P,6,0),0)</f>
        <v>109740</v>
      </c>
      <c r="H30" s="14">
        <f>IFERROR(VLOOKUP($A30,[1]SIGEF!$A:$P,7,0),0)</f>
        <v>0</v>
      </c>
      <c r="I30" s="14">
        <f>IFERROR(VLOOKUP($A30,[1]SIGEF!$A:$P,8,0),0)</f>
        <v>0</v>
      </c>
      <c r="J30" s="14">
        <f>IFERROR(VLOOKUP($A30,[1]SIGEF!$A:$P,9,0),0)</f>
        <v>0</v>
      </c>
      <c r="K30" s="14">
        <f>IFERROR(VLOOKUP($A30,[1]SIGEF!$A:$P,10,0),0)</f>
        <v>0</v>
      </c>
      <c r="L30" s="14">
        <f>IFERROR(VLOOKUP($A30,[1]SIGEF!$A:$P,11,0),0)</f>
        <v>0</v>
      </c>
      <c r="M30" s="14">
        <f>IFERROR(VLOOKUP($A30,[1]SIGEF!$A:$P,12,0),0)</f>
        <v>0</v>
      </c>
      <c r="N30" s="14">
        <f>IFERROR(VLOOKUP($A30,[1]SIGEF!$A:$P,13,0),0)</f>
        <v>0</v>
      </c>
      <c r="O30" s="14">
        <f>IFERROR(VLOOKUP($A30,[1]SIGEF!$A:$P,14,0),0)</f>
        <v>0</v>
      </c>
      <c r="P30" s="3">
        <f>IFERROR(VLOOKUP($A30,[1]SIGEF!$A:$P,15,0),0)</f>
        <v>0</v>
      </c>
      <c r="Q30" s="14">
        <f>E30+F30+G30+H30+I30+J30+K30+L30+M30+N30+O30+P30</f>
        <v>109740</v>
      </c>
    </row>
    <row r="31" spans="1:17" x14ac:dyDescent="0.25">
      <c r="A31" s="1" t="s">
        <v>106</v>
      </c>
      <c r="B31" s="8" t="s">
        <v>105</v>
      </c>
      <c r="C31" s="14">
        <f>IFERROR(VLOOKUP($A31,'[1]SIGEF PRESUPUESTO'!$A:$T,4,0),0)</f>
        <v>7655000</v>
      </c>
      <c r="D31" s="14">
        <f>IFERROR(VLOOKUP($A31,'[1]SIGEF PRESUPUESTO'!$A:$T,8,0),0)</f>
        <v>7155000</v>
      </c>
      <c r="E31" s="14">
        <f>IFERROR(VLOOKUP($A31,[1]SIGEF!$A:$P,4,0),0)</f>
        <v>0</v>
      </c>
      <c r="F31" s="14">
        <f>IFERROR(VLOOKUP($A31,[1]SIGEF!$A:$P,5,0),0)</f>
        <v>0</v>
      </c>
      <c r="G31" s="14">
        <f>IFERROR(VLOOKUP($A31,[1]SIGEF!$A:$P,6,0),0)</f>
        <v>0</v>
      </c>
      <c r="H31" s="14">
        <f>IFERROR(VLOOKUP($A31,[1]SIGEF!$A:$P,7,0),0)</f>
        <v>0</v>
      </c>
      <c r="I31" s="14">
        <f>IFERROR(VLOOKUP($A31,[1]SIGEF!$A:$P,8,0),0)</f>
        <v>321550</v>
      </c>
      <c r="J31" s="14">
        <f>IFERROR(VLOOKUP($A31,[1]SIGEF!$A:$P,9,0),0)</f>
        <v>0</v>
      </c>
      <c r="K31" s="14">
        <f>IFERROR(VLOOKUP($A31,[1]SIGEF!$A:$P,10,0),0)</f>
        <v>0</v>
      </c>
      <c r="L31" s="14">
        <f>IFERROR(VLOOKUP($A31,[1]SIGEF!$A:$P,11,0),0)</f>
        <v>0</v>
      </c>
      <c r="M31" s="14">
        <f>IFERROR(VLOOKUP($A31,[1]SIGEF!$A:$P,12,0),0)</f>
        <v>0</v>
      </c>
      <c r="N31" s="14">
        <f>IFERROR(VLOOKUP($A31,[1]SIGEF!$A:$P,13,0),0)</f>
        <v>0</v>
      </c>
      <c r="O31" s="14">
        <f>IFERROR(VLOOKUP($A31,[1]SIGEF!$A:$P,14,0),0)</f>
        <v>0</v>
      </c>
      <c r="P31" s="3">
        <f>IFERROR(VLOOKUP($A31,[1]SIGEF!$A:$P,15,0),0)</f>
        <v>0</v>
      </c>
      <c r="Q31" s="14">
        <f>E31+F31+G31+H31+I31+J31+K31+L31+M31+N31+O31+P31</f>
        <v>321550</v>
      </c>
    </row>
    <row r="32" spans="1:17" x14ac:dyDescent="0.25">
      <c r="A32" s="1" t="s">
        <v>104</v>
      </c>
      <c r="B32" s="19" t="s">
        <v>103</v>
      </c>
      <c r="C32" s="14">
        <f>IFERROR(VLOOKUP($A32,'[1]SIGEF PRESUPUESTO'!$A:$T,4,0),0)</f>
        <v>0</v>
      </c>
      <c r="D32" s="14">
        <f>IFERROR(VLOOKUP($A32,'[1]SIGEF PRESUPUESTO'!$A:$T,8,0),0)</f>
        <v>0</v>
      </c>
      <c r="E32" s="14">
        <f>IFERROR(VLOOKUP($A32,[1]SIGEF!$A:$P,4,0),0)</f>
        <v>0</v>
      </c>
      <c r="F32" s="14">
        <f>IFERROR(VLOOKUP($A32,[1]SIGEF!$A:$P,5,0),0)</f>
        <v>0</v>
      </c>
      <c r="G32" s="14">
        <f>IFERROR(VLOOKUP($A32,[1]SIGEF!$A:$P,6,0),0)</f>
        <v>0</v>
      </c>
      <c r="H32" s="14">
        <f>IFERROR(VLOOKUP($A32,[1]SIGEF!$A:$P,7,0),0)</f>
        <v>0</v>
      </c>
      <c r="I32" s="14">
        <f>IFERROR(VLOOKUP($A32,[1]SIGEF!$A:$P,8,0),0)</f>
        <v>0</v>
      </c>
      <c r="J32" s="14">
        <f>IFERROR(VLOOKUP($A32,[1]SIGEF!$A:$P,9,0),0)</f>
        <v>0</v>
      </c>
      <c r="K32" s="14">
        <f>IFERROR(VLOOKUP($A32,[1]SIGEF!$A:$P,10,0),0)</f>
        <v>0</v>
      </c>
      <c r="L32" s="14">
        <f>IFERROR(VLOOKUP($A32,[1]SIGEF!$A:$P,11,0),0)</f>
        <v>0</v>
      </c>
      <c r="M32" s="14">
        <f>IFERROR(VLOOKUP($A32,[1]SIGEF!$A:$P,12,0),0)</f>
        <v>0</v>
      </c>
      <c r="N32" s="14">
        <f>IFERROR(VLOOKUP($A32,[1]SIGEF!$A:$P,13,0),0)</f>
        <v>0</v>
      </c>
      <c r="O32" s="14">
        <f>IFERROR(VLOOKUP($A32,[1]SIGEF!$A:$P,14,0),0)</f>
        <v>0</v>
      </c>
      <c r="P32" s="14">
        <f>IFERROR(VLOOKUP($A32,[1]SIGEF!$A:$P,15,0),0)</f>
        <v>0</v>
      </c>
      <c r="Q32" s="14">
        <f>E32+F32+G32+H32+I32+J32+K32+L32+M32+N32+O32+P32</f>
        <v>0</v>
      </c>
    </row>
    <row r="33" spans="1:17" x14ac:dyDescent="0.25">
      <c r="A33" s="1" t="s">
        <v>102</v>
      </c>
      <c r="B33" s="8" t="s">
        <v>101</v>
      </c>
      <c r="C33" s="14">
        <f>IFERROR(VLOOKUP($A33,'[1]SIGEF PRESUPUESTO'!$A:$T,4,0),0)</f>
        <v>1160000</v>
      </c>
      <c r="D33" s="14">
        <f>IFERROR(VLOOKUP($A33,'[1]SIGEF PRESUPUESTO'!$A:$T,8,0),0)</f>
        <v>760000</v>
      </c>
      <c r="E33" s="14">
        <f>IFERROR(VLOOKUP($A33,[1]SIGEF!$A:$P,4,0),0)</f>
        <v>0</v>
      </c>
      <c r="F33" s="14">
        <f>IFERROR(VLOOKUP($A33,[1]SIGEF!$A:$P,5,0),0)</f>
        <v>0</v>
      </c>
      <c r="G33" s="14">
        <f>IFERROR(VLOOKUP($A33,[1]SIGEF!$A:$P,6,0),0)</f>
        <v>0</v>
      </c>
      <c r="H33" s="14">
        <f>IFERROR(VLOOKUP($A33,[1]SIGEF!$A:$P,7,0),0)</f>
        <v>0</v>
      </c>
      <c r="I33" s="14">
        <f>IFERROR(VLOOKUP($A33,[1]SIGEF!$A:$P,8,0),0)</f>
        <v>0</v>
      </c>
      <c r="J33" s="14">
        <f>IFERROR(VLOOKUP($A33,[1]SIGEF!$A:$P,9,0),0)</f>
        <v>0</v>
      </c>
      <c r="K33" s="14">
        <f>IFERROR(VLOOKUP($A33,[1]SIGEF!$A:$P,10,0),0)</f>
        <v>0</v>
      </c>
      <c r="L33" s="14">
        <f>IFERROR(VLOOKUP($A33,[1]SIGEF!$A:$P,11,0),0)</f>
        <v>0</v>
      </c>
      <c r="M33" s="14">
        <f>IFERROR(VLOOKUP($A33,[1]SIGEF!$A:$P,12,0),0)</f>
        <v>0</v>
      </c>
      <c r="N33" s="14">
        <f>IFERROR(VLOOKUP($A33,[1]SIGEF!$A:$P,13,0),0)</f>
        <v>0</v>
      </c>
      <c r="O33" s="14">
        <f>IFERROR(VLOOKUP($A33,[1]SIGEF!$A:$P,14,0),0)</f>
        <v>0</v>
      </c>
      <c r="P33" s="3">
        <f>IFERROR(VLOOKUP($A33,[1]SIGEF!$A:$P,15,0),0)</f>
        <v>0</v>
      </c>
      <c r="Q33" s="14">
        <f>E33+F33+G33+H33+I33+J33+K33+L33+M33+N33+O33+P33</f>
        <v>0</v>
      </c>
    </row>
    <row r="34" spans="1:17" x14ac:dyDescent="0.25">
      <c r="A34" s="1" t="s">
        <v>100</v>
      </c>
      <c r="B34" s="8" t="s">
        <v>99</v>
      </c>
      <c r="C34" s="14">
        <f>IFERROR(VLOOKUP($A34,'[1]SIGEF PRESUPUESTO'!$A:$T,4,0),0)</f>
        <v>5505121</v>
      </c>
      <c r="D34" s="14">
        <f>IFERROR(VLOOKUP($A34,'[1]SIGEF PRESUPUESTO'!$A:$T,8,0),0)</f>
        <v>6704077</v>
      </c>
      <c r="E34" s="14">
        <f>IFERROR(VLOOKUP($A34,[1]SIGEF!$A:$P,4,0),0)</f>
        <v>0</v>
      </c>
      <c r="F34" s="14">
        <f>IFERROR(VLOOKUP($A34,[1]SIGEF!$A:$P,5,0),0)</f>
        <v>0</v>
      </c>
      <c r="G34" s="14">
        <f>IFERROR(VLOOKUP($A34,[1]SIGEF!$A:$P,6,0),0)</f>
        <v>0</v>
      </c>
      <c r="H34" s="14">
        <f>IFERROR(VLOOKUP($A34,[1]SIGEF!$A:$P,7,0),0)</f>
        <v>0</v>
      </c>
      <c r="I34" s="14">
        <f>IFERROR(VLOOKUP($A34,[1]SIGEF!$A:$P,8,0),0)</f>
        <v>0</v>
      </c>
      <c r="J34" s="14">
        <f>IFERROR(VLOOKUP($A34,[1]SIGEF!$A:$P,9,0),0)</f>
        <v>0</v>
      </c>
      <c r="K34" s="14">
        <f>IFERROR(VLOOKUP($A34,[1]SIGEF!$A:$P,10,0),0)</f>
        <v>0</v>
      </c>
      <c r="L34" s="14">
        <f>IFERROR(VLOOKUP($A34,[1]SIGEF!$A:$P,11,0),0)</f>
        <v>0</v>
      </c>
      <c r="M34" s="14">
        <f>IFERROR(VLOOKUP($A34,[1]SIGEF!$A:$P,12,0),0)</f>
        <v>0</v>
      </c>
      <c r="N34" s="14">
        <f>IFERROR(VLOOKUP($A34,[1]SIGEF!$A:$P,13,0),0)</f>
        <v>0</v>
      </c>
      <c r="O34" s="14">
        <f>IFERROR(VLOOKUP($A34,[1]SIGEF!$A:$P,14,0),0)</f>
        <v>0</v>
      </c>
      <c r="P34" s="3">
        <f>IFERROR(VLOOKUP($A34,[1]SIGEF!$A:$P,15,0),0)</f>
        <v>0</v>
      </c>
      <c r="Q34" s="14">
        <f>E34+F34+G34+H34+I34+J34+K34+L34+M34+N34+O34+P34</f>
        <v>0</v>
      </c>
    </row>
    <row r="35" spans="1:17" x14ac:dyDescent="0.25">
      <c r="A35" s="1" t="s">
        <v>98</v>
      </c>
      <c r="B35" s="8" t="s">
        <v>97</v>
      </c>
      <c r="C35" s="14">
        <f>IFERROR(VLOOKUP($A35,'[1]SIGEF PRESUPUESTO'!$A:$T,4,0),0)</f>
        <v>37461700</v>
      </c>
      <c r="D35" s="14">
        <f>IFERROR(VLOOKUP($A35,'[1]SIGEF PRESUPUESTO'!$A:$T,8,0),0)</f>
        <v>37166700</v>
      </c>
      <c r="E35" s="14">
        <f>IFERROR(VLOOKUP($A35,[1]SIGEF!$A:$P,4,0),0)</f>
        <v>0</v>
      </c>
      <c r="F35" s="14">
        <f>IFERROR(VLOOKUP($A35,[1]SIGEF!$A:$P,5,0),0)</f>
        <v>0</v>
      </c>
      <c r="G35" s="14">
        <f>IFERROR(VLOOKUP($A35,[1]SIGEF!$A:$P,6,0),0)</f>
        <v>269581.2</v>
      </c>
      <c r="H35" s="14">
        <f>IFERROR(VLOOKUP($A35,[1]SIGEF!$A:$P,7,0),0)</f>
        <v>167110</v>
      </c>
      <c r="I35" s="14">
        <f>IFERROR(VLOOKUP($A35,[1]SIGEF!$A:$P,8,0),0)</f>
        <v>0</v>
      </c>
      <c r="J35" s="14">
        <f>IFERROR(VLOOKUP($A35,[1]SIGEF!$A:$P,9,0),0)</f>
        <v>0</v>
      </c>
      <c r="K35" s="14">
        <f>IFERROR(VLOOKUP($A35,[1]SIGEF!$A:$P,10,0),0)</f>
        <v>0</v>
      </c>
      <c r="L35" s="14">
        <f>IFERROR(VLOOKUP($A35,[1]SIGEF!$A:$P,11,0),0)</f>
        <v>0</v>
      </c>
      <c r="M35" s="14">
        <f>IFERROR(VLOOKUP($A35,[1]SIGEF!$A:$P,12,0),0)</f>
        <v>0</v>
      </c>
      <c r="N35" s="14">
        <f>IFERROR(VLOOKUP($A35,[1]SIGEF!$A:$P,13,0),0)</f>
        <v>0</v>
      </c>
      <c r="O35" s="14">
        <f>IFERROR(VLOOKUP($A35,[1]SIGEF!$A:$P,14,0),0)</f>
        <v>0</v>
      </c>
      <c r="P35" s="3">
        <f>IFERROR(VLOOKUP($A35,[1]SIGEF!$A:$P,15,0),0)</f>
        <v>0</v>
      </c>
      <c r="Q35" s="14">
        <f>E35+F35+G35+H35+I35+J35+K35+L35+M35+N35+O35+P35</f>
        <v>436691.20000000001</v>
      </c>
    </row>
    <row r="36" spans="1:17" ht="16.5" x14ac:dyDescent="0.25">
      <c r="A36" s="1" t="s">
        <v>96</v>
      </c>
      <c r="B36" s="8" t="s">
        <v>95</v>
      </c>
      <c r="C36" s="14">
        <f>IFERROR(VLOOKUP($A36,'[1]SIGEF PRESUPUESTO'!$A:$T,4,0),0)</f>
        <v>0</v>
      </c>
      <c r="D36" s="14">
        <f>IFERROR(VLOOKUP($A36,'[1]SIGEF PRESUPUESTO'!$A:$T,8,0),0)</f>
        <v>0</v>
      </c>
      <c r="E36" s="14">
        <f>IFERROR(VLOOKUP($A36,[1]SIGEF!$A:$P,4,0),0)</f>
        <v>0</v>
      </c>
      <c r="F36" s="14">
        <f>IFERROR(VLOOKUP($A36,[1]SIGEF!$A:$P,5,0),0)</f>
        <v>0</v>
      </c>
      <c r="G36" s="14">
        <f>IFERROR(VLOOKUP($A36,[1]SIGEF!$A:$P,6,0),0)</f>
        <v>0</v>
      </c>
      <c r="H36" s="14">
        <f>IFERROR(VLOOKUP($A36,[1]SIGEF!$A:$P,7,0),0)</f>
        <v>0</v>
      </c>
      <c r="I36" s="14">
        <f>IFERROR(VLOOKUP($A36,[1]SIGEF!$A:$P,8,0),0)</f>
        <v>0</v>
      </c>
      <c r="J36" s="14">
        <f>IFERROR(VLOOKUP($A36,[1]SIGEF!$A:$P,9,0),0)</f>
        <v>0</v>
      </c>
      <c r="K36" s="14">
        <f>IFERROR(VLOOKUP($A36,[1]SIGEF!$A:$P,10,0),0)</f>
        <v>0</v>
      </c>
      <c r="L36" s="14">
        <f>IFERROR(VLOOKUP($A36,[1]SIGEF!$A:$P,11,0),0)</f>
        <v>0</v>
      </c>
      <c r="M36" s="14">
        <f>IFERROR(VLOOKUP($A36,[1]SIGEF!$A:$P,12,0),0)</f>
        <v>0</v>
      </c>
      <c r="N36" s="14">
        <f>IFERROR(VLOOKUP($A36,[1]SIGEF!$A:$P,13,0),0)</f>
        <v>0</v>
      </c>
      <c r="O36" s="14">
        <f>IFERROR(VLOOKUP($A36,[1]SIGEF!$A:$P,14,0),0)</f>
        <v>0</v>
      </c>
      <c r="P36" s="14">
        <f>IFERROR(VLOOKUP($A36,[1]SIGEF!$A:$P,15,0),0)</f>
        <v>0</v>
      </c>
      <c r="Q36" s="14">
        <f>E36+F36+G36+H36+I36+J36+K36+L36+M36+N36+O36+P36</f>
        <v>0</v>
      </c>
    </row>
    <row r="37" spans="1:17" x14ac:dyDescent="0.25">
      <c r="A37" s="1" t="s">
        <v>94</v>
      </c>
      <c r="B37" s="19" t="s">
        <v>93</v>
      </c>
      <c r="C37" s="14">
        <f>IFERROR(VLOOKUP($A37,'[1]SIGEF PRESUPUESTO'!$A:$T,4,0),0)</f>
        <v>34487693</v>
      </c>
      <c r="D37" s="14">
        <f>IFERROR(VLOOKUP($A37,'[1]SIGEF PRESUPUESTO'!$A:$T,8,0),0)</f>
        <v>30652602.809999999</v>
      </c>
      <c r="E37" s="14">
        <f>IFERROR(VLOOKUP($A37,[1]SIGEF!$A:$P,4,0),0)</f>
        <v>0</v>
      </c>
      <c r="F37" s="14">
        <f>IFERROR(VLOOKUP($A37,[1]SIGEF!$A:$P,5,0),0)</f>
        <v>0</v>
      </c>
      <c r="G37" s="14">
        <f>IFERROR(VLOOKUP($A37,[1]SIGEF!$A:$P,6,0),0)</f>
        <v>565677.63</v>
      </c>
      <c r="H37" s="14">
        <f>IFERROR(VLOOKUP($A37,[1]SIGEF!$A:$P,7,0),0)</f>
        <v>0</v>
      </c>
      <c r="I37" s="14">
        <f>IFERROR(VLOOKUP($A37,[1]SIGEF!$A:$P,8,0),0)</f>
        <v>167265</v>
      </c>
      <c r="J37" s="14">
        <f>IFERROR(VLOOKUP($A37,[1]SIGEF!$A:$P,9,0),0)</f>
        <v>0</v>
      </c>
      <c r="K37" s="14">
        <f>IFERROR(VLOOKUP($A37,[1]SIGEF!$A:$P,10,0),0)</f>
        <v>0</v>
      </c>
      <c r="L37" s="14">
        <f>IFERROR(VLOOKUP($A37,[1]SIGEF!$A:$P,11,0),0)</f>
        <v>0</v>
      </c>
      <c r="M37" s="14">
        <f>IFERROR(VLOOKUP($A37,[1]SIGEF!$A:$P,12,0),0)</f>
        <v>0</v>
      </c>
      <c r="N37" s="14">
        <f>IFERROR(VLOOKUP($A37,[1]SIGEF!$A:$P,13,0),0)</f>
        <v>0</v>
      </c>
      <c r="O37" s="14">
        <f>IFERROR(VLOOKUP($A37,[1]SIGEF!$A:$P,14,0),0)</f>
        <v>0</v>
      </c>
      <c r="P37" s="3">
        <f>IFERROR(VLOOKUP($A37,[1]SIGEF!$A:$P,15,0),0)</f>
        <v>0</v>
      </c>
      <c r="Q37" s="14">
        <f>E37+F37+G37+H37+I37+J37+K37+L37+M37+N37+O37+P37</f>
        <v>732942.63</v>
      </c>
    </row>
    <row r="38" spans="1:17" x14ac:dyDescent="0.25">
      <c r="B38" s="16" t="s">
        <v>92</v>
      </c>
      <c r="C38" s="11">
        <f>C39+C40+C42+C44+C45+C46+C41+C43</f>
        <v>907925648</v>
      </c>
      <c r="D38" s="11">
        <f>D39+D40+D42+D44+D45+D46+D41+D43</f>
        <v>1006234898</v>
      </c>
      <c r="E38" s="11">
        <f>E39+E40+E42+E44+E45+E46+E41+E43</f>
        <v>48753923.450000003</v>
      </c>
      <c r="F38" s="11">
        <f>F39+F40+F42+F44+F45+F46+F41+F43</f>
        <v>63290088.200000003</v>
      </c>
      <c r="G38" s="11">
        <f>G39+G40+G42+G44+G45+G46+G41+G43</f>
        <v>88457968.430000007</v>
      </c>
      <c r="H38" s="11">
        <f>H39+H40+H42+H44+H45+H46+H41+H43</f>
        <v>69059805.049999997</v>
      </c>
      <c r="I38" s="11">
        <f>I39+I40+I42+I44+I45+I46+I41+I43</f>
        <v>69132675.280000001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0</v>
      </c>
      <c r="Q38" s="11">
        <f>Q39+Q40+Q42+Q44+Q45+Q46+Q41+Q43</f>
        <v>338694460.40999997</v>
      </c>
    </row>
    <row r="39" spans="1:17" x14ac:dyDescent="0.25">
      <c r="A39" s="1" t="s">
        <v>91</v>
      </c>
      <c r="B39" s="8" t="s">
        <v>90</v>
      </c>
      <c r="C39" s="14">
        <f>IFERROR(VLOOKUP($A39,'[1]SIGEF PRESUPUESTO'!$A:$T,4,0),0)</f>
        <v>81251097</v>
      </c>
      <c r="D39" s="14">
        <f>IFERROR(VLOOKUP($A39,'[1]SIGEF PRESUPUESTO'!$A:$T,8,0),0)</f>
        <v>117560347</v>
      </c>
      <c r="E39" s="14">
        <f>IFERROR(VLOOKUP($A39,[1]SIGEF!$A:$P,4,0),0)</f>
        <v>100000</v>
      </c>
      <c r="F39" s="14">
        <f>IFERROR(VLOOKUP($A39,[1]SIGEF!$A:$P,5,0),0)</f>
        <v>100000</v>
      </c>
      <c r="G39" s="14">
        <f>IFERROR(VLOOKUP($A39,[1]SIGEF!$A:$P,6,0),0)</f>
        <v>9504574.4800000004</v>
      </c>
      <c r="H39" s="14">
        <f>IFERROR(VLOOKUP($A39,[1]SIGEF!$A:$P,7,0),0)</f>
        <v>11334374.85</v>
      </c>
      <c r="I39" s="14">
        <f>IFERROR(VLOOKUP($A39,[1]SIGEF!$A:$P,8,0),0)</f>
        <v>6961975.0800000001</v>
      </c>
      <c r="J39" s="14">
        <f>IFERROR(VLOOKUP($A39,[1]SIGEF!$A:$P,9,0),0)</f>
        <v>0</v>
      </c>
      <c r="K39" s="14">
        <f>IFERROR(VLOOKUP($A39,[1]SIGEF!$A:$P,10,0),0)</f>
        <v>0</v>
      </c>
      <c r="L39" s="14">
        <f>IFERROR(VLOOKUP($A39,[1]SIGEF!$A:$P,11,0),0)</f>
        <v>0</v>
      </c>
      <c r="M39" s="14">
        <f>IFERROR(VLOOKUP($A39,[1]SIGEF!$A:$P,12,0),0)</f>
        <v>0</v>
      </c>
      <c r="N39" s="14">
        <f>IFERROR(VLOOKUP($A39,[1]SIGEF!$A:$P,13,0),0)</f>
        <v>0</v>
      </c>
      <c r="O39" s="14">
        <f>IFERROR(VLOOKUP($A39,[1]SIGEF!$A:$P,14,0),0)</f>
        <v>0</v>
      </c>
      <c r="P39" s="20">
        <f>IFERROR(VLOOKUP($A39,[1]SIGEF!$A:$P,15,0),0)</f>
        <v>0</v>
      </c>
      <c r="Q39" s="14">
        <f>E39+F39+G39+H39+I39+J39+K39+L39+M39+N39+O39+P39</f>
        <v>28000924.409999996</v>
      </c>
    </row>
    <row r="40" spans="1:17" x14ac:dyDescent="0.25">
      <c r="A40" s="1" t="s">
        <v>89</v>
      </c>
      <c r="B40" s="8" t="s">
        <v>88</v>
      </c>
      <c r="C40" s="14">
        <f>IFERROR(VLOOKUP($A40,'[1]SIGEF PRESUPUESTO'!$A:$T,4,0),0)</f>
        <v>409808934</v>
      </c>
      <c r="D40" s="14">
        <f>IFERROR(VLOOKUP($A40,'[1]SIGEF PRESUPUESTO'!$A:$T,8,0),0)</f>
        <v>409808934</v>
      </c>
      <c r="E40" s="14">
        <f>IFERROR(VLOOKUP($A40,[1]SIGEF!$A:$P,4,0),0)</f>
        <v>20650189.25</v>
      </c>
      <c r="F40" s="14">
        <f>IFERROR(VLOOKUP($A40,[1]SIGEF!$A:$P,5,0),0)</f>
        <v>29369354</v>
      </c>
      <c r="G40" s="14">
        <f>IFERROR(VLOOKUP($A40,[1]SIGEF!$A:$P,6,0),0)</f>
        <v>45011594.75</v>
      </c>
      <c r="H40" s="14">
        <f>IFERROR(VLOOKUP($A40,[1]SIGEF!$A:$P,7,0),0)</f>
        <v>31677046</v>
      </c>
      <c r="I40" s="14">
        <f>IFERROR(VLOOKUP($A40,[1]SIGEF!$A:$P,8,0),0)</f>
        <v>31677046</v>
      </c>
      <c r="J40" s="14">
        <f>IFERROR(VLOOKUP($A40,[1]SIGEF!$A:$P,9,0),0)</f>
        <v>0</v>
      </c>
      <c r="K40" s="14">
        <f>IFERROR(VLOOKUP($A40,[1]SIGEF!$A:$P,10,0),0)</f>
        <v>0</v>
      </c>
      <c r="L40" s="14">
        <f>IFERROR(VLOOKUP($A40,[1]SIGEF!$A:$P,11,0),0)</f>
        <v>0</v>
      </c>
      <c r="M40" s="14">
        <f>IFERROR(VLOOKUP($A40,[1]SIGEF!$A:$P,12,0),0)</f>
        <v>0</v>
      </c>
      <c r="N40" s="14">
        <f>IFERROR(VLOOKUP($A40,[1]SIGEF!$A:$P,13,0),0)</f>
        <v>0</v>
      </c>
      <c r="O40" s="14">
        <f>IFERROR(VLOOKUP($A40,[1]SIGEF!$A:$P,14,0),0)</f>
        <v>0</v>
      </c>
      <c r="P40" s="20">
        <f>IFERROR(VLOOKUP($A40,[1]SIGEF!$A:$P,15,0),0)</f>
        <v>0</v>
      </c>
      <c r="Q40" s="14">
        <f>E40+F40+G40+H40+I40+J40+K40+L40+M40+N40+O40+P40</f>
        <v>158385230</v>
      </c>
    </row>
    <row r="41" spans="1:17" x14ac:dyDescent="0.25">
      <c r="A41" s="1" t="s">
        <v>87</v>
      </c>
      <c r="B41" s="8" t="s">
        <v>86</v>
      </c>
      <c r="C41" s="14">
        <f>IFERROR(VLOOKUP($A41,'[1]SIGEF PRESUPUESTO'!$A:$T,4,0),0)</f>
        <v>0</v>
      </c>
      <c r="D41" s="14">
        <f>IFERROR(VLOOKUP($A41,'[1]SIGEF PRESUPUESTO'!$A:$T,8,0),0)</f>
        <v>0</v>
      </c>
      <c r="E41" s="14">
        <f>IFERROR(VLOOKUP($A41,[1]SIGEF!$A:$P,4,0),0)</f>
        <v>0</v>
      </c>
      <c r="F41" s="14">
        <f>IFERROR(VLOOKUP($A41,[1]SIGEF!$A:$P,5,0),0)</f>
        <v>0</v>
      </c>
      <c r="G41" s="14">
        <f>IFERROR(VLOOKUP($A41,[1]SIGEF!$A:$P,6,0),0)</f>
        <v>0</v>
      </c>
      <c r="H41" s="14">
        <f>IFERROR(VLOOKUP($A41,[1]SIGEF!$A:$P,7,0),0)</f>
        <v>0</v>
      </c>
      <c r="I41" s="14">
        <f>IFERROR(VLOOKUP($A41,[1]SIGEF!$A:$P,8,0),0)</f>
        <v>0</v>
      </c>
      <c r="J41" s="14">
        <f>IFERROR(VLOOKUP($A41,[1]SIGEF!$A:$P,9,0),0)</f>
        <v>0</v>
      </c>
      <c r="K41" s="14">
        <f>IFERROR(VLOOKUP($A41,[1]SIGEF!$A:$P,10,0),0)</f>
        <v>0</v>
      </c>
      <c r="L41" s="14">
        <f>IFERROR(VLOOKUP($A41,[1]SIGEF!$A:$P,11,0),0)</f>
        <v>0</v>
      </c>
      <c r="M41" s="14">
        <f>IFERROR(VLOOKUP($A41,[1]SIGEF!$A:$P,12,0),0)</f>
        <v>0</v>
      </c>
      <c r="N41" s="14">
        <f>IFERROR(VLOOKUP($A41,[1]SIGEF!$A:$P,13,0),0)</f>
        <v>0</v>
      </c>
      <c r="O41" s="14">
        <f>IFERROR(VLOOKUP($A41,[1]SIGEF!$A:$P,14,0),0)</f>
        <v>0</v>
      </c>
      <c r="P41" s="14">
        <f>IFERROR(VLOOKUP($A41,[1]SIGEF!$A:$P,15,0),0)</f>
        <v>0</v>
      </c>
      <c r="Q41" s="14">
        <f>E41+F41+G41+H41+I41+J41+K41+L41+M41+N41+O41+P41</f>
        <v>0</v>
      </c>
    </row>
    <row r="42" spans="1:17" ht="16.5" x14ac:dyDescent="0.25">
      <c r="A42" s="1" t="s">
        <v>85</v>
      </c>
      <c r="B42" s="8" t="s">
        <v>84</v>
      </c>
      <c r="C42" s="14">
        <f>IFERROR(VLOOKUP($A42,'[1]SIGEF PRESUPUESTO'!$A:$T,4,0),0)</f>
        <v>109657636</v>
      </c>
      <c r="D42" s="14">
        <f>IFERROR(VLOOKUP($A42,'[1]SIGEF PRESUPUESTO'!$A:$T,8,0),0)</f>
        <v>169657636</v>
      </c>
      <c r="E42" s="14">
        <f>IFERROR(VLOOKUP($A42,[1]SIGEF!$A:$P,4,0),0)</f>
        <v>8538769.5399999991</v>
      </c>
      <c r="F42" s="14">
        <f>IFERROR(VLOOKUP($A42,[1]SIGEF!$A:$P,5,0),0)</f>
        <v>8538769.5399999991</v>
      </c>
      <c r="G42" s="14">
        <f>IFERROR(VLOOKUP($A42,[1]SIGEF!$A:$P,6,0),0)</f>
        <v>8538769.5399999991</v>
      </c>
      <c r="H42" s="14">
        <f>IFERROR(VLOOKUP($A42,[1]SIGEF!$A:$P,7,0),0)</f>
        <v>8538769.5399999991</v>
      </c>
      <c r="I42" s="14">
        <f>IFERROR(VLOOKUP($A42,[1]SIGEF!$A:$P,8,0),0)</f>
        <v>8538769.5399999991</v>
      </c>
      <c r="J42" s="14">
        <f>IFERROR(VLOOKUP($A42,[1]SIGEF!$A:$P,9,0),0)</f>
        <v>0</v>
      </c>
      <c r="K42" s="14">
        <f>IFERROR(VLOOKUP($A42,[1]SIGEF!$A:$P,10,0),0)</f>
        <v>0</v>
      </c>
      <c r="L42" s="14">
        <f>IFERROR(VLOOKUP($A42,[1]SIGEF!$A:$P,11,0),0)</f>
        <v>0</v>
      </c>
      <c r="M42" s="14">
        <f>IFERROR(VLOOKUP($A42,[1]SIGEF!$A:$P,12,0),0)</f>
        <v>0</v>
      </c>
      <c r="N42" s="14">
        <f>IFERROR(VLOOKUP($A42,[1]SIGEF!$A:$P,13,0),0)</f>
        <v>0</v>
      </c>
      <c r="O42" s="14">
        <f>IFERROR(VLOOKUP($A42,[1]SIGEF!$A:$P,14,0),0)</f>
        <v>0</v>
      </c>
      <c r="P42" s="20">
        <f>IFERROR(VLOOKUP($A42,[1]SIGEF!$A:$P,15,0),0)</f>
        <v>0</v>
      </c>
      <c r="Q42" s="14">
        <f>E42+F42+G42+H42+I42+J42+K42+L42+M42+N42+O42+P42</f>
        <v>42693847.699999996</v>
      </c>
    </row>
    <row r="43" spans="1:17" ht="16.5" x14ac:dyDescent="0.25">
      <c r="A43" s="1" t="s">
        <v>83</v>
      </c>
      <c r="B43" s="8" t="s">
        <v>82</v>
      </c>
      <c r="C43" s="14">
        <f>IFERROR(VLOOKUP($A43,'[1]SIGEF PRESUPUESTO'!$A:$T,4,0),0)</f>
        <v>0</v>
      </c>
      <c r="D43" s="14">
        <f>IFERROR(VLOOKUP($A43,'[1]SIGEF PRESUPUESTO'!$A:$T,8,0),0)</f>
        <v>0</v>
      </c>
      <c r="E43" s="14">
        <f>IFERROR(VLOOKUP($A43,[1]SIGEF!$A:$P,4,0),0)</f>
        <v>0</v>
      </c>
      <c r="F43" s="14">
        <f>IFERROR(VLOOKUP($A43,[1]SIGEF!$A:$P,5,0),0)</f>
        <v>0</v>
      </c>
      <c r="G43" s="14">
        <f>IFERROR(VLOOKUP($A43,[1]SIGEF!$A:$P,6,0),0)</f>
        <v>0</v>
      </c>
      <c r="H43" s="14">
        <f>IFERROR(VLOOKUP($A43,[1]SIGEF!$A:$P,7,0),0)</f>
        <v>0</v>
      </c>
      <c r="I43" s="14">
        <f>IFERROR(VLOOKUP($A43,[1]SIGEF!$A:$P,8,0),0)</f>
        <v>0</v>
      </c>
      <c r="J43" s="14">
        <f>IFERROR(VLOOKUP($A43,[1]SIGEF!$A:$P,9,0),0)</f>
        <v>0</v>
      </c>
      <c r="K43" s="14">
        <f>IFERROR(VLOOKUP($A43,[1]SIGEF!$A:$P,10,0),0)</f>
        <v>0</v>
      </c>
      <c r="L43" s="14">
        <f>IFERROR(VLOOKUP($A43,[1]SIGEF!$A:$P,11,0),0)</f>
        <v>0</v>
      </c>
      <c r="M43" s="14">
        <f>IFERROR(VLOOKUP($A43,[1]SIGEF!$A:$P,12,0),0)</f>
        <v>0</v>
      </c>
      <c r="N43" s="14">
        <f>IFERROR(VLOOKUP($A43,[1]SIGEF!$A:$P,13,0),0)</f>
        <v>0</v>
      </c>
      <c r="O43" s="14">
        <f>IFERROR(VLOOKUP($A43,[1]SIGEF!$A:$P,14,0),0)</f>
        <v>0</v>
      </c>
      <c r="P43" s="14">
        <f>IFERROR(VLOOKUP($A43,[1]SIGEF!$A:$P,15,0),0)</f>
        <v>0</v>
      </c>
      <c r="Q43" s="14">
        <f>E43+F43+G43+H43+I43+J43+K43+L43+M43+N43+O43+P43</f>
        <v>0</v>
      </c>
    </row>
    <row r="44" spans="1:17" x14ac:dyDescent="0.25">
      <c r="A44" s="1" t="s">
        <v>81</v>
      </c>
      <c r="B44" s="19" t="s">
        <v>80</v>
      </c>
      <c r="C44" s="14">
        <f>IFERROR(VLOOKUP($A44,'[1]SIGEF PRESUPUESTO'!$A:$T,4,0),0)</f>
        <v>0</v>
      </c>
      <c r="D44" s="14">
        <f>IFERROR(VLOOKUP($A44,'[1]SIGEF PRESUPUESTO'!$A:$T,8,0),0)</f>
        <v>0</v>
      </c>
      <c r="E44" s="14">
        <f>IFERROR(VLOOKUP($A44,[1]SIGEF!$A:$P,4,0),0)</f>
        <v>0</v>
      </c>
      <c r="F44" s="14">
        <f>IFERROR(VLOOKUP($A44,[1]SIGEF!$A:$P,5,0),0)</f>
        <v>0</v>
      </c>
      <c r="G44" s="14">
        <f>IFERROR(VLOOKUP($A44,[1]SIGEF!$A:$P,6,0),0)</f>
        <v>0</v>
      </c>
      <c r="H44" s="14">
        <f>IFERROR(VLOOKUP($A44,[1]SIGEF!$A:$P,7,0),0)</f>
        <v>0</v>
      </c>
      <c r="I44" s="14">
        <f>IFERROR(VLOOKUP($A44,[1]SIGEF!$A:$P,8,0),0)</f>
        <v>0</v>
      </c>
      <c r="J44" s="14">
        <f>IFERROR(VLOOKUP($A44,[1]SIGEF!$A:$P,9,0),0)</f>
        <v>0</v>
      </c>
      <c r="K44" s="14">
        <f>IFERROR(VLOOKUP($A44,[1]SIGEF!$A:$P,10,0),0)</f>
        <v>0</v>
      </c>
      <c r="L44" s="14">
        <f>IFERROR(VLOOKUP($A44,[1]SIGEF!$A:$P,11,0),0)</f>
        <v>0</v>
      </c>
      <c r="M44" s="14">
        <f>IFERROR(VLOOKUP($A44,[1]SIGEF!$A:$P,12,0),0)</f>
        <v>0</v>
      </c>
      <c r="N44" s="14">
        <f>IFERROR(VLOOKUP($A44,[1]SIGEF!$A:$P,13,0),0)</f>
        <v>0</v>
      </c>
      <c r="O44" s="14">
        <f>IFERROR(VLOOKUP($A44,[1]SIGEF!$A:$P,14,0),0)</f>
        <v>0</v>
      </c>
      <c r="P44" s="14">
        <f>IFERROR(VLOOKUP($A44,[1]SIGEF!$A:$P,15,0),0)</f>
        <v>0</v>
      </c>
      <c r="Q44" s="14">
        <f>E44+F44+G44+H44+I44+J44+K44+L44+M44+N44+O44+P44</f>
        <v>0</v>
      </c>
    </row>
    <row r="45" spans="1:17" x14ac:dyDescent="0.25">
      <c r="A45" s="1" t="s">
        <v>79</v>
      </c>
      <c r="B45" s="8" t="s">
        <v>78</v>
      </c>
      <c r="C45" s="14">
        <f>IFERROR(VLOOKUP($A45,'[1]SIGEF PRESUPUESTO'!$A:$T,4,0),0)</f>
        <v>11996832</v>
      </c>
      <c r="D45" s="14">
        <f>IFERROR(VLOOKUP($A45,'[1]SIGEF PRESUPUESTO'!$A:$T,8,0),0)</f>
        <v>11996832</v>
      </c>
      <c r="E45" s="14">
        <f>IFERROR(VLOOKUP($A45,[1]SIGEF!$A:$P,4,0),0)</f>
        <v>0</v>
      </c>
      <c r="F45" s="14">
        <f>IFERROR(VLOOKUP($A45,[1]SIGEF!$A:$P,5,0),0)</f>
        <v>0</v>
      </c>
      <c r="G45" s="14">
        <f>IFERROR(VLOOKUP($A45,[1]SIGEF!$A:$P,6,0),0)</f>
        <v>0</v>
      </c>
      <c r="H45" s="14">
        <f>IFERROR(VLOOKUP($A45,[1]SIGEF!$A:$P,7,0),0)</f>
        <v>0</v>
      </c>
      <c r="I45" s="14">
        <f>IFERROR(VLOOKUP($A45,[1]SIGEF!$A:$P,8,0),0)</f>
        <v>555000</v>
      </c>
      <c r="J45" s="14">
        <f>IFERROR(VLOOKUP($A45,[1]SIGEF!$A:$P,9,0),0)</f>
        <v>0</v>
      </c>
      <c r="K45" s="14">
        <f>IFERROR(VLOOKUP($A45,[1]SIGEF!$A:$P,10,0),0)</f>
        <v>0</v>
      </c>
      <c r="L45" s="14">
        <f>IFERROR(VLOOKUP($A45,[1]SIGEF!$A:$P,11,0),0)</f>
        <v>0</v>
      </c>
      <c r="M45" s="14">
        <f>IFERROR(VLOOKUP($A45,[1]SIGEF!$A:$P,12,0),0)</f>
        <v>0</v>
      </c>
      <c r="N45" s="14">
        <f>IFERROR(VLOOKUP($A45,[1]SIGEF!$A:$P,13,0),0)</f>
        <v>0</v>
      </c>
      <c r="O45" s="14">
        <f>IFERROR(VLOOKUP($A45,[1]SIGEF!$A:$P,14,0),0)</f>
        <v>0</v>
      </c>
      <c r="P45" s="20">
        <f>IFERROR(VLOOKUP($A45,[1]SIGEF!$A:$P,15,0),0)</f>
        <v>0</v>
      </c>
      <c r="Q45" s="14">
        <f>E45+F45+G45+H45+I45+J45+K45+L45+M45+N45+O45+P45</f>
        <v>555000</v>
      </c>
    </row>
    <row r="46" spans="1:17" x14ac:dyDescent="0.25">
      <c r="A46" s="1" t="s">
        <v>77</v>
      </c>
      <c r="B46" s="8" t="s">
        <v>76</v>
      </c>
      <c r="C46" s="14">
        <f>IFERROR(VLOOKUP($A46,'[1]SIGEF PRESUPUESTO'!$A:$T,4,0),0)</f>
        <v>295211149</v>
      </c>
      <c r="D46" s="14">
        <f>IFERROR(VLOOKUP($A46,'[1]SIGEF PRESUPUESTO'!$A:$T,8,0),0)</f>
        <v>297211149</v>
      </c>
      <c r="E46" s="14">
        <f>IFERROR(VLOOKUP($A46,[1]SIGEF!$A:$P,4,0),0)</f>
        <v>19464964.66</v>
      </c>
      <c r="F46" s="14">
        <f>IFERROR(VLOOKUP($A46,[1]SIGEF!$A:$P,5,0),0)</f>
        <v>25281964.66</v>
      </c>
      <c r="G46" s="14">
        <f>IFERROR(VLOOKUP($A46,[1]SIGEF!$A:$P,6,0),0)</f>
        <v>25403029.66</v>
      </c>
      <c r="H46" s="14">
        <f>IFERROR(VLOOKUP($A46,[1]SIGEF!$A:$P,7,0),0)</f>
        <v>17509614.66</v>
      </c>
      <c r="I46" s="14">
        <f>IFERROR(VLOOKUP($A46,[1]SIGEF!$A:$P,8,0),0)</f>
        <v>21399884.66</v>
      </c>
      <c r="J46" s="14">
        <f>IFERROR(VLOOKUP($A46,[1]SIGEF!$A:$P,9,0),0)</f>
        <v>0</v>
      </c>
      <c r="K46" s="14">
        <f>IFERROR(VLOOKUP($A46,[1]SIGEF!$A:$P,10,0),0)</f>
        <v>0</v>
      </c>
      <c r="L46" s="14">
        <f>IFERROR(VLOOKUP($A46,[1]SIGEF!$A:$P,11,0),0)</f>
        <v>0</v>
      </c>
      <c r="M46" s="14">
        <f>IFERROR(VLOOKUP($A46,[1]SIGEF!$A:$P,12,0),0)</f>
        <v>0</v>
      </c>
      <c r="N46" s="14">
        <f>IFERROR(VLOOKUP($A46,[1]SIGEF!$A:$P,13,0),0)</f>
        <v>0</v>
      </c>
      <c r="O46" s="14">
        <f>IFERROR(VLOOKUP($A46,[1]SIGEF!$A:$P,14,0),0)</f>
        <v>0</v>
      </c>
      <c r="P46" s="20">
        <f>IFERROR(VLOOKUP($A46,[1]SIGEF!$A:$P,15,0),0)</f>
        <v>0</v>
      </c>
      <c r="Q46" s="14">
        <f>E46+F46+G46+H46+I46+J46+K46+L46+M46+N46+O46+P46</f>
        <v>109059458.3</v>
      </c>
    </row>
    <row r="47" spans="1:17" s="5" customFormat="1" x14ac:dyDescent="0.25">
      <c r="B47" s="16" t="s">
        <v>75</v>
      </c>
      <c r="C47" s="11">
        <f>C49</f>
        <v>45000000</v>
      </c>
      <c r="D47" s="11">
        <f>D49</f>
        <v>45000000</v>
      </c>
      <c r="E47" s="14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f>M49</f>
        <v>0</v>
      </c>
      <c r="N47" s="11">
        <f>N49</f>
        <v>0</v>
      </c>
      <c r="O47" s="11">
        <v>0</v>
      </c>
      <c r="P47" s="14">
        <v>0</v>
      </c>
      <c r="Q47" s="11">
        <f>E47+F47+G47+H47+I47+J47+K47+L47+M47+N47+O47+P47</f>
        <v>0</v>
      </c>
    </row>
    <row r="48" spans="1:17" x14ac:dyDescent="0.25">
      <c r="A48" s="1" t="s">
        <v>74</v>
      </c>
      <c r="B48" s="8" t="s">
        <v>73</v>
      </c>
      <c r="C48" s="11">
        <f>IFERROR(VLOOKUP($A48,'[1]SIGEF PRESUPUESTO'!$A:$T,4,0),0)</f>
        <v>0</v>
      </c>
      <c r="D48" s="11">
        <f>IFERROR(VLOOKUP($A48,'[1]SIGEF PRESUPUESTO'!$A:$T,8,0),0)</f>
        <v>0</v>
      </c>
      <c r="E48" s="11">
        <f>IFERROR(VLOOKUP($A48,[1]SIGEF!$A:$P,4,0),0)</f>
        <v>0</v>
      </c>
      <c r="F48" s="11">
        <f>IFERROR(VLOOKUP($A48,[1]SIGEF!$A:$P,5,0),0)</f>
        <v>0</v>
      </c>
      <c r="G48" s="11">
        <f>IFERROR(VLOOKUP($A48,[1]SIGEF!$A:$P,6,0),0)</f>
        <v>0</v>
      </c>
      <c r="H48" s="11">
        <f>IFERROR(VLOOKUP($A48,[1]SIGEF!$A:$P,7,0),0)</f>
        <v>0</v>
      </c>
      <c r="I48" s="11">
        <f>IFERROR(VLOOKUP($A48,[1]SIGEF!$A:$P,8,0),0)</f>
        <v>0</v>
      </c>
      <c r="J48" s="11">
        <f>IFERROR(VLOOKUP($A48,[1]SIGEF!$A:$P,9,0),0)</f>
        <v>0</v>
      </c>
      <c r="K48" s="11">
        <f>IFERROR(VLOOKUP($A48,[1]SIGEF!$A:$P,10,0),0)</f>
        <v>0</v>
      </c>
      <c r="L48" s="11">
        <f>IFERROR(VLOOKUP($A48,[1]SIGEF!$A:$P,11,0),0)</f>
        <v>0</v>
      </c>
      <c r="M48" s="11">
        <f>IFERROR(VLOOKUP($A48,[1]SIGEF!$A:$P,12,0),0)</f>
        <v>0</v>
      </c>
      <c r="N48" s="11">
        <f>IFERROR(VLOOKUP($A48,[1]SIGEF!$A:$P,13,0),0)</f>
        <v>0</v>
      </c>
      <c r="O48" s="11">
        <f>IFERROR(VLOOKUP($A48,[1]SIGEF!$A:$P,14,0),0)</f>
        <v>0</v>
      </c>
      <c r="P48" s="11">
        <f>IFERROR(VLOOKUP($A48,[1]SIGEF!$A:$P,15,0),0)</f>
        <v>0</v>
      </c>
      <c r="Q48" s="11">
        <f>E48+F48+G48+H48+I48+J48+K48+L48+M48+N48+O48+P48</f>
        <v>0</v>
      </c>
    </row>
    <row r="49" spans="1:17" x14ac:dyDescent="0.25">
      <c r="A49" s="1" t="s">
        <v>72</v>
      </c>
      <c r="B49" s="8" t="s">
        <v>71</v>
      </c>
      <c r="C49" s="14">
        <f>IFERROR(VLOOKUP($A49,'[1]SIGEF PRESUPUESTO'!$A:$T,4,0),0)</f>
        <v>45000000</v>
      </c>
      <c r="D49" s="14">
        <f>IFERROR(VLOOKUP($A49,'[1]SIGEF PRESUPUESTO'!$A:$T,8,0),0)</f>
        <v>45000000</v>
      </c>
      <c r="E49" s="14">
        <f>IFERROR(VLOOKUP($A49,[1]SIGEF!$A:$P,4,0),0)</f>
        <v>0</v>
      </c>
      <c r="F49" s="14">
        <f>IFERROR(VLOOKUP($A49,[1]SIGEF!$A:$P,5,0),0)</f>
        <v>0</v>
      </c>
      <c r="G49" s="14">
        <f>IFERROR(VLOOKUP($A49,[1]SIGEF!$A:$P,6,0),0)</f>
        <v>0</v>
      </c>
      <c r="H49" s="14">
        <f>IFERROR(VLOOKUP($A49,[1]SIGEF!$A:$P,7,0),0)</f>
        <v>0</v>
      </c>
      <c r="I49" s="14">
        <f>IFERROR(VLOOKUP($A49,[1]SIGEF!$A:$P,8,0),0)</f>
        <v>0</v>
      </c>
      <c r="J49" s="14">
        <f>IFERROR(VLOOKUP($A49,[1]SIGEF!$A:$P,9,0),0)</f>
        <v>0</v>
      </c>
      <c r="K49" s="14">
        <f>IFERROR(VLOOKUP($A49,[1]SIGEF!$A:$P,10,0),0)</f>
        <v>0</v>
      </c>
      <c r="L49" s="14">
        <f>IFERROR(VLOOKUP($A49,[1]SIGEF!$A:$P,11,0),0)</f>
        <v>0</v>
      </c>
      <c r="M49" s="14">
        <f>IFERROR(VLOOKUP($A49,[1]SIGEF!$A:$P,12,0),0)</f>
        <v>0</v>
      </c>
      <c r="N49" s="14">
        <f>IFERROR(VLOOKUP($A49,[1]SIGEF!$A:$P,13,0),0)</f>
        <v>0</v>
      </c>
      <c r="O49" s="14">
        <f>IFERROR(VLOOKUP($A49,[1]SIGEF!$A:$P,14,0),0)</f>
        <v>0</v>
      </c>
      <c r="P49" s="11">
        <f>IFERROR(VLOOKUP($A49,[1]SIGEF!$A:$P,15,0),0)</f>
        <v>0</v>
      </c>
      <c r="Q49" s="14">
        <f>E49+F49+G49+H49+I49+J49+K49+L49+M49+N49+O49+P49</f>
        <v>0</v>
      </c>
    </row>
    <row r="50" spans="1:17" x14ac:dyDescent="0.25">
      <c r="A50" s="1" t="s">
        <v>70</v>
      </c>
      <c r="B50" s="8" t="s">
        <v>69</v>
      </c>
      <c r="C50" s="14">
        <f>IFERROR(VLOOKUP($A50,'[1]SIGEF PRESUPUESTO'!$A:$T,4,0),0)</f>
        <v>0</v>
      </c>
      <c r="D50" s="14">
        <f>IFERROR(VLOOKUP($A50,'[1]SIGEF PRESUPUESTO'!$A:$T,8,0),0)</f>
        <v>0</v>
      </c>
      <c r="E50" s="14">
        <f>IFERROR(VLOOKUP($A50,[1]SIGEF!$A:$P,4,0),0)</f>
        <v>0</v>
      </c>
      <c r="F50" s="14">
        <f>IFERROR(VLOOKUP($A50,[1]SIGEF!$A:$P,5,0),0)</f>
        <v>0</v>
      </c>
      <c r="G50" s="14">
        <f>IFERROR(VLOOKUP($A50,[1]SIGEF!$A:$P,6,0),0)</f>
        <v>0</v>
      </c>
      <c r="H50" s="14">
        <f>IFERROR(VLOOKUP($A50,[1]SIGEF!$A:$P,7,0),0)</f>
        <v>0</v>
      </c>
      <c r="I50" s="14">
        <f>IFERROR(VLOOKUP($A50,[1]SIGEF!$A:$P,8,0),0)</f>
        <v>0</v>
      </c>
      <c r="J50" s="14">
        <f>IFERROR(VLOOKUP($A50,[1]SIGEF!$A:$P,9,0),0)</f>
        <v>0</v>
      </c>
      <c r="K50" s="14">
        <f>IFERROR(VLOOKUP($A50,[1]SIGEF!$A:$P,10,0),0)</f>
        <v>0</v>
      </c>
      <c r="L50" s="14">
        <f>IFERROR(VLOOKUP($A50,[1]SIGEF!$A:$P,11,0),0)</f>
        <v>0</v>
      </c>
      <c r="M50" s="14">
        <f>IFERROR(VLOOKUP($A50,[1]SIGEF!$A:$P,12,0),0)</f>
        <v>0</v>
      </c>
      <c r="N50" s="14">
        <f>IFERROR(VLOOKUP($A50,[1]SIGEF!$A:$P,13,0),0)</f>
        <v>0</v>
      </c>
      <c r="O50" s="14">
        <f>IFERROR(VLOOKUP($A50,[1]SIGEF!$A:$P,14,0),0)</f>
        <v>0</v>
      </c>
      <c r="P50" s="11">
        <f>IFERROR(VLOOKUP($A50,[1]SIGEF!$A:$P,15,0),0)</f>
        <v>0</v>
      </c>
      <c r="Q50" s="14">
        <f>E50+F50+G50+H50+I50+J50+K50+L50+M50+N50+O50+P50</f>
        <v>0</v>
      </c>
    </row>
    <row r="51" spans="1:17" ht="16.5" x14ac:dyDescent="0.25">
      <c r="A51" s="1" t="s">
        <v>68</v>
      </c>
      <c r="B51" s="8" t="s">
        <v>67</v>
      </c>
      <c r="C51" s="14">
        <f>IFERROR(VLOOKUP($A51,'[1]SIGEF PRESUPUESTO'!$A:$T,4,0),0)</f>
        <v>0</v>
      </c>
      <c r="D51" s="14">
        <f>IFERROR(VLOOKUP($A51,'[1]SIGEF PRESUPUESTO'!$A:$T,8,0),0)</f>
        <v>0</v>
      </c>
      <c r="E51" s="14">
        <f>IFERROR(VLOOKUP($A51,[1]SIGEF!$A:$P,4,0),0)</f>
        <v>0</v>
      </c>
      <c r="F51" s="14">
        <f>IFERROR(VLOOKUP($A51,[1]SIGEF!$A:$P,5,0),0)</f>
        <v>0</v>
      </c>
      <c r="G51" s="14">
        <f>IFERROR(VLOOKUP($A51,[1]SIGEF!$A:$P,6,0),0)</f>
        <v>0</v>
      </c>
      <c r="H51" s="14">
        <f>IFERROR(VLOOKUP($A51,[1]SIGEF!$A:$P,7,0),0)</f>
        <v>0</v>
      </c>
      <c r="I51" s="14">
        <f>IFERROR(VLOOKUP($A51,[1]SIGEF!$A:$P,8,0),0)</f>
        <v>0</v>
      </c>
      <c r="J51" s="14">
        <f>IFERROR(VLOOKUP($A51,[1]SIGEF!$A:$P,9,0),0)</f>
        <v>0</v>
      </c>
      <c r="K51" s="14">
        <f>IFERROR(VLOOKUP($A51,[1]SIGEF!$A:$P,10,0),0)</f>
        <v>0</v>
      </c>
      <c r="L51" s="14">
        <f>IFERROR(VLOOKUP($A51,[1]SIGEF!$A:$P,11,0),0)</f>
        <v>0</v>
      </c>
      <c r="M51" s="14">
        <f>IFERROR(VLOOKUP($A51,[1]SIGEF!$A:$P,12,0),0)</f>
        <v>0</v>
      </c>
      <c r="N51" s="14">
        <f>IFERROR(VLOOKUP($A51,[1]SIGEF!$A:$P,13,0),0)</f>
        <v>0</v>
      </c>
      <c r="O51" s="14">
        <f>IFERROR(VLOOKUP($A51,[1]SIGEF!$A:$P,14,0),0)</f>
        <v>0</v>
      </c>
      <c r="P51" s="11">
        <f>IFERROR(VLOOKUP($A51,[1]SIGEF!$A:$P,15,0),0)</f>
        <v>0</v>
      </c>
      <c r="Q51" s="14">
        <f>E51+F51+G51+H51+I51+J51+K51+L51+M51+N51+O51+P51</f>
        <v>0</v>
      </c>
    </row>
    <row r="52" spans="1:17" x14ac:dyDescent="0.25">
      <c r="A52" s="1" t="s">
        <v>66</v>
      </c>
      <c r="B52" s="8" t="s">
        <v>65</v>
      </c>
      <c r="C52" s="14">
        <f>IFERROR(VLOOKUP($A52,'[1]SIGEF PRESUPUESTO'!$A:$T,4,0),0)</f>
        <v>0</v>
      </c>
      <c r="D52" s="14">
        <f>IFERROR(VLOOKUP($A52,'[1]SIGEF PRESUPUESTO'!$A:$T,8,0),0)</f>
        <v>0</v>
      </c>
      <c r="E52" s="14">
        <f>IFERROR(VLOOKUP($A52,[1]SIGEF!$A:$P,4,0),0)</f>
        <v>0</v>
      </c>
      <c r="F52" s="14">
        <f>IFERROR(VLOOKUP($A52,[1]SIGEF!$A:$P,5,0),0)</f>
        <v>0</v>
      </c>
      <c r="G52" s="14">
        <f>IFERROR(VLOOKUP($A52,[1]SIGEF!$A:$P,6,0),0)</f>
        <v>0</v>
      </c>
      <c r="H52" s="14">
        <f>IFERROR(VLOOKUP($A52,[1]SIGEF!$A:$P,7,0),0)</f>
        <v>0</v>
      </c>
      <c r="I52" s="14">
        <f>IFERROR(VLOOKUP($A52,[1]SIGEF!$A:$P,8,0),0)</f>
        <v>0</v>
      </c>
      <c r="J52" s="14">
        <f>IFERROR(VLOOKUP($A52,[1]SIGEF!$A:$P,9,0),0)</f>
        <v>0</v>
      </c>
      <c r="K52" s="14">
        <f>IFERROR(VLOOKUP($A52,[1]SIGEF!$A:$P,10,0),0)</f>
        <v>0</v>
      </c>
      <c r="L52" s="14">
        <f>IFERROR(VLOOKUP($A52,[1]SIGEF!$A:$P,11,0),0)</f>
        <v>0</v>
      </c>
      <c r="M52" s="14">
        <f>IFERROR(VLOOKUP($A52,[1]SIGEF!$A:$P,12,0),0)</f>
        <v>0</v>
      </c>
      <c r="N52" s="14">
        <f>IFERROR(VLOOKUP($A52,[1]SIGEF!$A:$P,13,0),0)</f>
        <v>0</v>
      </c>
      <c r="O52" s="14">
        <f>IFERROR(VLOOKUP($A52,[1]SIGEF!$A:$P,14,0),0)</f>
        <v>0</v>
      </c>
      <c r="P52" s="11">
        <f>IFERROR(VLOOKUP($A52,[1]SIGEF!$A:$P,15,0),0)</f>
        <v>0</v>
      </c>
      <c r="Q52" s="14">
        <f>E52+F52+G52+H52+I52+J52+K52+L52+M52+N52+O52+P52</f>
        <v>0</v>
      </c>
    </row>
    <row r="53" spans="1:17" x14ac:dyDescent="0.25">
      <c r="A53" s="1" t="s">
        <v>64</v>
      </c>
      <c r="B53" s="8" t="s">
        <v>63</v>
      </c>
      <c r="C53" s="14">
        <f>IFERROR(VLOOKUP($A53,'[1]SIGEF PRESUPUESTO'!$A:$T,4,0),0)</f>
        <v>0</v>
      </c>
      <c r="D53" s="14">
        <f>IFERROR(VLOOKUP($A53,'[1]SIGEF PRESUPUESTO'!$A:$T,8,0),0)</f>
        <v>0</v>
      </c>
      <c r="E53" s="14">
        <f>IFERROR(VLOOKUP($A53,[1]SIGEF!$A:$P,4,0),0)</f>
        <v>0</v>
      </c>
      <c r="F53" s="14">
        <f>IFERROR(VLOOKUP($A53,[1]SIGEF!$A:$P,5,0),0)</f>
        <v>0</v>
      </c>
      <c r="G53" s="14">
        <f>IFERROR(VLOOKUP($A53,[1]SIGEF!$A:$P,6,0),0)</f>
        <v>0</v>
      </c>
      <c r="H53" s="14">
        <f>IFERROR(VLOOKUP($A53,[1]SIGEF!$A:$P,7,0),0)</f>
        <v>0</v>
      </c>
      <c r="I53" s="14">
        <f>IFERROR(VLOOKUP($A53,[1]SIGEF!$A:$P,8,0),0)</f>
        <v>0</v>
      </c>
      <c r="J53" s="14">
        <f>IFERROR(VLOOKUP($A53,[1]SIGEF!$A:$P,9,0),0)</f>
        <v>0</v>
      </c>
      <c r="K53" s="14">
        <f>IFERROR(VLOOKUP($A53,[1]SIGEF!$A:$P,10,0),0)</f>
        <v>0</v>
      </c>
      <c r="L53" s="14">
        <f>IFERROR(VLOOKUP($A53,[1]SIGEF!$A:$P,11,0),0)</f>
        <v>0</v>
      </c>
      <c r="M53" s="14">
        <f>IFERROR(VLOOKUP($A53,[1]SIGEF!$A:$P,12,0),0)</f>
        <v>0</v>
      </c>
      <c r="N53" s="14">
        <f>IFERROR(VLOOKUP($A53,[1]SIGEF!$A:$P,13,0),0)</f>
        <v>0</v>
      </c>
      <c r="O53" s="14">
        <f>IFERROR(VLOOKUP($A53,[1]SIGEF!$A:$P,14,0),0)</f>
        <v>0</v>
      </c>
      <c r="P53" s="11">
        <f>IFERROR(VLOOKUP($A53,[1]SIGEF!$A:$P,15,0),0)</f>
        <v>0</v>
      </c>
      <c r="Q53" s="14">
        <f>E53+F53+G53+H53+I53+J53+K53+L53+M53+N53+O53+P53</f>
        <v>0</v>
      </c>
    </row>
    <row r="54" spans="1:17" x14ac:dyDescent="0.25">
      <c r="B54" s="16" t="s">
        <v>62</v>
      </c>
      <c r="C54" s="11">
        <f>C55+C56+C58+C59+C60+C62+C57+C63</f>
        <v>23837058</v>
      </c>
      <c r="D54" s="11">
        <f>D55+D56+D58+D59+D60+D62+D57</f>
        <v>32316141.75</v>
      </c>
      <c r="E54" s="14">
        <f>E55+E56+E58+E59+E60+E62+E57</f>
        <v>0</v>
      </c>
      <c r="F54" s="11">
        <f>F55+F56+F58+F59+F60+F62+F57</f>
        <v>0</v>
      </c>
      <c r="G54" s="11">
        <f>G55+G56+G58+G59+G60+G62+G57+G63</f>
        <v>5194690.75</v>
      </c>
      <c r="H54" s="11">
        <f>H55+H56+H58+H59+H60+H62+H57+H63</f>
        <v>0</v>
      </c>
      <c r="I54" s="11">
        <f>I55+I56+I58+I59+I60+I62+I57+I63</f>
        <v>118298.66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O55+O56+O58+O59+O60+O62+O57+O63</f>
        <v>0</v>
      </c>
      <c r="P54" s="11">
        <f>P55+P56+P57+P58+P59+P60+P61+P62+P63</f>
        <v>0</v>
      </c>
      <c r="Q54" s="11">
        <f>E54+F54+G54+H54+I54+J54+K54+L54+M54+N54+O54+P54</f>
        <v>5312989.41</v>
      </c>
    </row>
    <row r="55" spans="1:17" x14ac:dyDescent="0.25">
      <c r="A55" s="1" t="s">
        <v>61</v>
      </c>
      <c r="B55" s="19" t="s">
        <v>60</v>
      </c>
      <c r="C55" s="14">
        <f>IFERROR(VLOOKUP($A55,'[1]SIGEF PRESUPUESTO'!$A:$T,4,0),0)</f>
        <v>10280000</v>
      </c>
      <c r="D55" s="14">
        <f>IFERROR(VLOOKUP($A55,'[1]SIGEF PRESUPUESTO'!$A:$T,8,0),0)</f>
        <v>10845000</v>
      </c>
      <c r="E55" s="14">
        <f>IFERROR(VLOOKUP($A55,[1]SIGEF!$A:$P,4,0),0)</f>
        <v>0</v>
      </c>
      <c r="F55" s="14">
        <f>IFERROR(VLOOKUP($A55,[1]SIGEF!$A:$P,5,0),0)</f>
        <v>0</v>
      </c>
      <c r="G55" s="14">
        <f>IFERROR(VLOOKUP($A55,[1]SIGEF!$A:$P,6,0),0)</f>
        <v>173666.5</v>
      </c>
      <c r="H55" s="14">
        <f>IFERROR(VLOOKUP($A55,[1]SIGEF!$A:$P,7,0),0)</f>
        <v>0</v>
      </c>
      <c r="I55" s="14">
        <f>IFERROR(VLOOKUP($A55,[1]SIGEF!$A:$P,8,0),0)</f>
        <v>0</v>
      </c>
      <c r="J55" s="14">
        <f>IFERROR(VLOOKUP($A55,[1]SIGEF!$A:$P,9,0),0)</f>
        <v>0</v>
      </c>
      <c r="K55" s="14">
        <f>IFERROR(VLOOKUP($A55,[1]SIGEF!$A:$P,10,0),0)</f>
        <v>0</v>
      </c>
      <c r="L55" s="14">
        <f>IFERROR(VLOOKUP($A55,[1]SIGEF!$A:$P,11,0),0)</f>
        <v>0</v>
      </c>
      <c r="M55" s="14">
        <f>IFERROR(VLOOKUP($A55,[1]SIGEF!$A:$P,12,0),0)</f>
        <v>0</v>
      </c>
      <c r="N55" s="14">
        <f>IFERROR(VLOOKUP($A55,[1]SIGEF!$A:$P,13,0),0)</f>
        <v>0</v>
      </c>
      <c r="O55" s="14">
        <f>IFERROR(VLOOKUP($A55,[1]SIGEF!$A:$P,14,0),0)</f>
        <v>0</v>
      </c>
      <c r="P55" s="20">
        <f>IFERROR(VLOOKUP($A55,[1]SIGEF!$A:$P,15,0),0)</f>
        <v>0</v>
      </c>
      <c r="Q55" s="14">
        <f>E55+F55+G55+H55+I55+J55+K55+L55+M55+N55+O55+P55</f>
        <v>173666.5</v>
      </c>
    </row>
    <row r="56" spans="1:17" x14ac:dyDescent="0.25">
      <c r="A56" s="1" t="s">
        <v>59</v>
      </c>
      <c r="B56" s="8" t="s">
        <v>58</v>
      </c>
      <c r="C56" s="14">
        <f>IFERROR(VLOOKUP($A56,'[1]SIGEF PRESUPUESTO'!$A:$T,4,0),0)</f>
        <v>5816550</v>
      </c>
      <c r="D56" s="14">
        <f>IFERROR(VLOOKUP($A56,'[1]SIGEF PRESUPUESTO'!$A:$T,8,0),0)</f>
        <v>13150633.75</v>
      </c>
      <c r="E56" s="14">
        <f>IFERROR(VLOOKUP($A56,[1]SIGEF!$A:$P,4,0),0)</f>
        <v>0</v>
      </c>
      <c r="F56" s="14">
        <f>IFERROR(VLOOKUP($A56,[1]SIGEF!$A:$P,5,0),0)</f>
        <v>0</v>
      </c>
      <c r="G56" s="14">
        <f>IFERROR(VLOOKUP($A56,[1]SIGEF!$A:$P,6,0),0)</f>
        <v>5001984.24</v>
      </c>
      <c r="H56" s="14">
        <f>IFERROR(VLOOKUP($A56,[1]SIGEF!$A:$P,7,0),0)</f>
        <v>0</v>
      </c>
      <c r="I56" s="14">
        <f>IFERROR(VLOOKUP($A56,[1]SIGEF!$A:$P,8,0),0)</f>
        <v>118298.66</v>
      </c>
      <c r="J56" s="14">
        <f>IFERROR(VLOOKUP($A56,[1]SIGEF!$A:$P,9,0),0)</f>
        <v>0</v>
      </c>
      <c r="K56" s="14">
        <f>IFERROR(VLOOKUP($A56,[1]SIGEF!$A:$P,10,0),0)</f>
        <v>0</v>
      </c>
      <c r="L56" s="14">
        <f>IFERROR(VLOOKUP($A56,[1]SIGEF!$A:$P,11,0),0)</f>
        <v>0</v>
      </c>
      <c r="M56" s="14">
        <f>IFERROR(VLOOKUP($A56,[1]SIGEF!$A:$P,12,0),0)</f>
        <v>0</v>
      </c>
      <c r="N56" s="14">
        <f>IFERROR(VLOOKUP($A56,[1]SIGEF!$A:$P,13,0),0)</f>
        <v>0</v>
      </c>
      <c r="O56" s="14">
        <f>IFERROR(VLOOKUP($A56,[1]SIGEF!$A:$P,14,0),0)</f>
        <v>0</v>
      </c>
      <c r="P56" s="20">
        <f>IFERROR(VLOOKUP($A56,[1]SIGEF!$A:$P,15,0),0)</f>
        <v>0</v>
      </c>
      <c r="Q56" s="14">
        <f>E56+F56+G56+H56+I56+J56+K56+L56+M56+N56+O56+P56</f>
        <v>5120282.9000000004</v>
      </c>
    </row>
    <row r="57" spans="1:17" x14ac:dyDescent="0.25">
      <c r="A57" s="1" t="s">
        <v>57</v>
      </c>
      <c r="B57" s="8" t="s">
        <v>56</v>
      </c>
      <c r="C57" s="14">
        <f>IFERROR(VLOOKUP($A57,'[1]SIGEF PRESUPUESTO'!$A:$T,4,0),0)</f>
        <v>0</v>
      </c>
      <c r="D57" s="14">
        <f>IFERROR(VLOOKUP($A57,'[1]SIGEF PRESUPUESTO'!$A:$T,8,0),0)</f>
        <v>0</v>
      </c>
      <c r="E57" s="14">
        <f>IFERROR(VLOOKUP($A57,[1]SIGEF!$A:$P,4,0),0)</f>
        <v>0</v>
      </c>
      <c r="F57" s="14">
        <f>IFERROR(VLOOKUP($A57,[1]SIGEF!$A:$P,5,0),0)</f>
        <v>0</v>
      </c>
      <c r="G57" s="14">
        <f>IFERROR(VLOOKUP($A57,[1]SIGEF!$A:$P,6,0),0)</f>
        <v>0</v>
      </c>
      <c r="H57" s="14">
        <f>IFERROR(VLOOKUP($A57,[1]SIGEF!$A:$P,7,0),0)</f>
        <v>0</v>
      </c>
      <c r="I57" s="14">
        <f>IFERROR(VLOOKUP($A57,[1]SIGEF!$A:$P,8,0),0)</f>
        <v>0</v>
      </c>
      <c r="J57" s="14">
        <f>IFERROR(VLOOKUP($A57,[1]SIGEF!$A:$P,9,0),0)</f>
        <v>0</v>
      </c>
      <c r="K57" s="14">
        <f>IFERROR(VLOOKUP($A57,[1]SIGEF!$A:$P,10,0),0)</f>
        <v>0</v>
      </c>
      <c r="L57" s="14">
        <f>IFERROR(VLOOKUP($A57,[1]SIGEF!$A:$P,11,0),0)</f>
        <v>0</v>
      </c>
      <c r="M57" s="14">
        <f>IFERROR(VLOOKUP($A57,[1]SIGEF!$A:$P,12,0),0)</f>
        <v>0</v>
      </c>
      <c r="N57" s="14">
        <f>IFERROR(VLOOKUP($A57,[1]SIGEF!$A:$P,13,0),0)</f>
        <v>0</v>
      </c>
      <c r="O57" s="14">
        <f>IFERROR(VLOOKUP($A57,[1]SIGEF!$A:$P,14,0),0)</f>
        <v>0</v>
      </c>
      <c r="P57" s="14">
        <f>IFERROR(VLOOKUP($A57,[1]SIGEF!$A:$P,15,0),0)</f>
        <v>0</v>
      </c>
      <c r="Q57" s="14">
        <f>E57+F57+G57+H57+I57+J57+K57+L57+M57+N57+O57+P57</f>
        <v>0</v>
      </c>
    </row>
    <row r="58" spans="1:17" x14ac:dyDescent="0.25">
      <c r="A58" s="1" t="s">
        <v>55</v>
      </c>
      <c r="B58" s="8" t="s">
        <v>54</v>
      </c>
      <c r="C58" s="14">
        <f>IFERROR(VLOOKUP($A58,'[1]SIGEF PRESUPUESTO'!$A:$T,4,0),0)</f>
        <v>10000</v>
      </c>
      <c r="D58" s="14">
        <f>IFERROR(VLOOKUP($A58,'[1]SIGEF PRESUPUESTO'!$A:$T,8,0),0)</f>
        <v>10000</v>
      </c>
      <c r="E58" s="14">
        <f>IFERROR(VLOOKUP($A58,[1]SIGEF!$A:$P,4,0),0)</f>
        <v>0</v>
      </c>
      <c r="F58" s="14">
        <f>IFERROR(VLOOKUP($A58,[1]SIGEF!$A:$P,5,0),0)</f>
        <v>0</v>
      </c>
      <c r="G58" s="14">
        <f>IFERROR(VLOOKUP($A58,[1]SIGEF!$A:$P,6,0),0)</f>
        <v>0</v>
      </c>
      <c r="H58" s="14">
        <f>IFERROR(VLOOKUP($A58,[1]SIGEF!$A:$P,7,0),0)</f>
        <v>0</v>
      </c>
      <c r="I58" s="14">
        <f>IFERROR(VLOOKUP($A58,[1]SIGEF!$A:$P,8,0),0)</f>
        <v>0</v>
      </c>
      <c r="J58" s="14">
        <f>IFERROR(VLOOKUP($A58,[1]SIGEF!$A:$P,9,0),0)</f>
        <v>0</v>
      </c>
      <c r="K58" s="14">
        <f>IFERROR(VLOOKUP($A58,[1]SIGEF!$A:$P,10,0),0)</f>
        <v>0</v>
      </c>
      <c r="L58" s="14">
        <f>IFERROR(VLOOKUP($A58,[1]SIGEF!$A:$P,11,0),0)</f>
        <v>0</v>
      </c>
      <c r="M58" s="14">
        <f>IFERROR(VLOOKUP($A58,[1]SIGEF!$A:$P,12,0),0)</f>
        <v>0</v>
      </c>
      <c r="N58" s="14">
        <f>IFERROR(VLOOKUP($A58,[1]SIGEF!$A:$P,13,0),0)</f>
        <v>0</v>
      </c>
      <c r="O58" s="14">
        <f>IFERROR(VLOOKUP($A58,[1]SIGEF!$A:$P,14,0),0)</f>
        <v>0</v>
      </c>
      <c r="P58" s="14">
        <f>IFERROR(VLOOKUP($A58,[1]SIGEF!$A:$P,15,0),0)</f>
        <v>0</v>
      </c>
      <c r="Q58" s="14">
        <f>E58+F58+G58+H58+I58+J58+K58+L58+M58+N58+O58+P58</f>
        <v>0</v>
      </c>
    </row>
    <row r="59" spans="1:17" x14ac:dyDescent="0.25">
      <c r="A59" s="1" t="s">
        <v>53</v>
      </c>
      <c r="B59" s="8" t="s">
        <v>52</v>
      </c>
      <c r="C59" s="14">
        <f>IFERROR(VLOOKUP($A59,'[1]SIGEF PRESUPUESTO'!$A:$T,4,0),0)</f>
        <v>7480508</v>
      </c>
      <c r="D59" s="14">
        <f>IFERROR(VLOOKUP($A59,'[1]SIGEF PRESUPUESTO'!$A:$T,8,0),0)</f>
        <v>8010508</v>
      </c>
      <c r="E59" s="14">
        <f>IFERROR(VLOOKUP($A59,[1]SIGEF!$A:$P,4,0),0)</f>
        <v>0</v>
      </c>
      <c r="F59" s="14">
        <f>IFERROR(VLOOKUP($A59,[1]SIGEF!$A:$P,5,0),0)</f>
        <v>0</v>
      </c>
      <c r="G59" s="14">
        <f>IFERROR(VLOOKUP($A59,[1]SIGEF!$A:$P,6,0),0)</f>
        <v>0</v>
      </c>
      <c r="H59" s="14">
        <f>IFERROR(VLOOKUP($A59,[1]SIGEF!$A:$P,7,0),0)</f>
        <v>0</v>
      </c>
      <c r="I59" s="14">
        <f>IFERROR(VLOOKUP($A59,[1]SIGEF!$A:$P,8,0),0)</f>
        <v>0</v>
      </c>
      <c r="J59" s="14">
        <f>IFERROR(VLOOKUP($A59,[1]SIGEF!$A:$P,9,0),0)</f>
        <v>0</v>
      </c>
      <c r="K59" s="14">
        <f>IFERROR(VLOOKUP($A59,[1]SIGEF!$A:$P,10,0),0)</f>
        <v>0</v>
      </c>
      <c r="L59" s="14">
        <f>IFERROR(VLOOKUP($A59,[1]SIGEF!$A:$P,11,0),0)</f>
        <v>0</v>
      </c>
      <c r="M59" s="14">
        <f>IFERROR(VLOOKUP($A59,[1]SIGEF!$A:$P,12,0),0)</f>
        <v>0</v>
      </c>
      <c r="N59" s="14">
        <f>IFERROR(VLOOKUP($A59,[1]SIGEF!$A:$P,13,0),0)</f>
        <v>0</v>
      </c>
      <c r="O59" s="14">
        <f>IFERROR(VLOOKUP($A59,[1]SIGEF!$A:$P,14,0),0)</f>
        <v>0</v>
      </c>
      <c r="P59" s="20">
        <f>IFERROR(VLOOKUP($A59,[1]SIGEF!$A:$P,15,0),0)</f>
        <v>0</v>
      </c>
      <c r="Q59" s="14">
        <f>E59+F59+G59+H59+I59+J59+K59+L59+M59+N59+O59+P59</f>
        <v>0</v>
      </c>
    </row>
    <row r="60" spans="1:17" x14ac:dyDescent="0.25">
      <c r="A60" s="1" t="s">
        <v>51</v>
      </c>
      <c r="B60" s="8" t="s">
        <v>50</v>
      </c>
      <c r="C60" s="14">
        <f>IFERROR(VLOOKUP($A60,'[1]SIGEF PRESUPUESTO'!$A:$T,4,0),0)</f>
        <v>0</v>
      </c>
      <c r="D60" s="14">
        <f>IFERROR(VLOOKUP($A60,'[1]SIGEF PRESUPUESTO'!$A:$T,8,0),0)</f>
        <v>50000</v>
      </c>
      <c r="E60" s="14">
        <f>IFERROR(VLOOKUP($A60,[1]SIGEF!$A:$P,4,0),0)</f>
        <v>0</v>
      </c>
      <c r="F60" s="14">
        <f>IFERROR(VLOOKUP($A60,[1]SIGEF!$A:$P,5,0),0)</f>
        <v>0</v>
      </c>
      <c r="G60" s="14">
        <f>IFERROR(VLOOKUP($A60,[1]SIGEF!$A:$P,6,0),0)</f>
        <v>19040.009999999998</v>
      </c>
      <c r="H60" s="14">
        <f>IFERROR(VLOOKUP($A60,[1]SIGEF!$A:$P,7,0),0)</f>
        <v>0</v>
      </c>
      <c r="I60" s="14">
        <f>IFERROR(VLOOKUP($A60,[1]SIGEF!$A:$P,8,0),0)</f>
        <v>0</v>
      </c>
      <c r="J60" s="14">
        <f>IFERROR(VLOOKUP($A60,[1]SIGEF!$A:$P,9,0),0)</f>
        <v>0</v>
      </c>
      <c r="K60" s="14">
        <f>IFERROR(VLOOKUP($A60,[1]SIGEF!$A:$P,10,0),0)</f>
        <v>0</v>
      </c>
      <c r="L60" s="14">
        <f>IFERROR(VLOOKUP($A60,[1]SIGEF!$A:$P,11,0),0)</f>
        <v>0</v>
      </c>
      <c r="M60" s="14">
        <f>IFERROR(VLOOKUP($A60,[1]SIGEF!$A:$P,12,0),0)</f>
        <v>0</v>
      </c>
      <c r="N60" s="14">
        <f>IFERROR(VLOOKUP($A60,[1]SIGEF!$A:$P,13,0),0)</f>
        <v>0</v>
      </c>
      <c r="O60" s="14">
        <f>IFERROR(VLOOKUP($A60,[1]SIGEF!$A:$P,14,0),0)</f>
        <v>0</v>
      </c>
      <c r="P60" s="14">
        <f>IFERROR(VLOOKUP($A60,[1]SIGEF!$A:$P,15,0),0)</f>
        <v>0</v>
      </c>
      <c r="Q60" s="14">
        <f>E60+F60+G60+H60+I60+J60+K60+L60+M60+N60+O60+P60</f>
        <v>19040.009999999998</v>
      </c>
    </row>
    <row r="61" spans="1:17" x14ac:dyDescent="0.25">
      <c r="A61" s="1" t="s">
        <v>49</v>
      </c>
      <c r="B61" s="19" t="s">
        <v>48</v>
      </c>
      <c r="C61" s="14">
        <f>IFERROR(VLOOKUP($A61,'[1]SIGEF PRESUPUESTO'!$A:$T,4,0),0)</f>
        <v>0</v>
      </c>
      <c r="D61" s="14">
        <f>IFERROR(VLOOKUP($A61,'[1]SIGEF PRESUPUESTO'!$A:$T,8,0),0)</f>
        <v>0</v>
      </c>
      <c r="E61" s="14">
        <f>IFERROR(VLOOKUP($A61,[1]SIGEF!$A:$P,4,0),0)</f>
        <v>0</v>
      </c>
      <c r="F61" s="14">
        <f>IFERROR(VLOOKUP($A61,[1]SIGEF!$A:$P,5,0),0)</f>
        <v>0</v>
      </c>
      <c r="G61" s="14">
        <f>IFERROR(VLOOKUP($A61,[1]SIGEF!$A:$P,6,0),0)</f>
        <v>0</v>
      </c>
      <c r="H61" s="14">
        <f>IFERROR(VLOOKUP($A61,[1]SIGEF!$A:$P,7,0),0)</f>
        <v>0</v>
      </c>
      <c r="I61" s="14">
        <f>IFERROR(VLOOKUP($A61,[1]SIGEF!$A:$P,8,0),0)</f>
        <v>0</v>
      </c>
      <c r="J61" s="14">
        <f>IFERROR(VLOOKUP($A61,[1]SIGEF!$A:$P,9,0),0)</f>
        <v>0</v>
      </c>
      <c r="K61" s="14">
        <f>IFERROR(VLOOKUP($A61,[1]SIGEF!$A:$P,10,0),0)</f>
        <v>0</v>
      </c>
      <c r="L61" s="14">
        <f>IFERROR(VLOOKUP($A61,[1]SIGEF!$A:$P,11,0),0)</f>
        <v>0</v>
      </c>
      <c r="M61" s="14">
        <f>IFERROR(VLOOKUP($A61,[1]SIGEF!$A:$P,12,0),0)</f>
        <v>0</v>
      </c>
      <c r="N61" s="14">
        <f>IFERROR(VLOOKUP($A61,[1]SIGEF!$A:$P,13,0),0)</f>
        <v>0</v>
      </c>
      <c r="O61" s="14">
        <f>IFERROR(VLOOKUP($A61,[1]SIGEF!$A:$P,14,0),0)</f>
        <v>0</v>
      </c>
      <c r="P61" s="14">
        <f>IFERROR(VLOOKUP($A61,[1]SIGEF!$A:$P,15,0),0)</f>
        <v>0</v>
      </c>
      <c r="Q61" s="14">
        <f>E61+F61+G61+H61+I61+J61+K61+L61+M61+N61+O61+P61</f>
        <v>0</v>
      </c>
    </row>
    <row r="62" spans="1:17" x14ac:dyDescent="0.25">
      <c r="A62" s="1" t="s">
        <v>47</v>
      </c>
      <c r="B62" s="19" t="s">
        <v>46</v>
      </c>
      <c r="C62" s="14">
        <f>IFERROR(VLOOKUP($A62,'[1]SIGEF PRESUPUESTO'!$A:$T,4,0),0)</f>
        <v>250000</v>
      </c>
      <c r="D62" s="14">
        <f>IFERROR(VLOOKUP($A62,'[1]SIGEF PRESUPUESTO'!$A:$T,8,0),0)</f>
        <v>250000</v>
      </c>
      <c r="E62" s="14">
        <f>IFERROR(VLOOKUP($A62,[1]SIGEF!$A:$P,4,0),0)</f>
        <v>0</v>
      </c>
      <c r="F62" s="14">
        <f>IFERROR(VLOOKUP($A62,[1]SIGEF!$A:$P,5,0),0)</f>
        <v>0</v>
      </c>
      <c r="G62" s="14">
        <f>IFERROR(VLOOKUP($A62,[1]SIGEF!$A:$P,6,0),0)</f>
        <v>0</v>
      </c>
      <c r="H62" s="14">
        <f>IFERROR(VLOOKUP($A62,[1]SIGEF!$A:$P,7,0),0)</f>
        <v>0</v>
      </c>
      <c r="I62" s="14">
        <f>IFERROR(VLOOKUP($A62,[1]SIGEF!$A:$P,8,0),0)</f>
        <v>0</v>
      </c>
      <c r="J62" s="14">
        <f>IFERROR(VLOOKUP($A62,[1]SIGEF!$A:$P,9,0),0)</f>
        <v>0</v>
      </c>
      <c r="K62" s="14">
        <f>IFERROR(VLOOKUP($A62,[1]SIGEF!$A:$P,10,0),0)</f>
        <v>0</v>
      </c>
      <c r="L62" s="14">
        <f>IFERROR(VLOOKUP($A62,[1]SIGEF!$A:$P,11,0),0)</f>
        <v>0</v>
      </c>
      <c r="M62" s="14">
        <f>IFERROR(VLOOKUP($A62,[1]SIGEF!$A:$P,12,0),0)</f>
        <v>0</v>
      </c>
      <c r="N62" s="14">
        <f>IFERROR(VLOOKUP($A62,[1]SIGEF!$A:$P,13,0),0)</f>
        <v>0</v>
      </c>
      <c r="O62" s="14">
        <f>IFERROR(VLOOKUP($A62,[1]SIGEF!$A:$P,14,0),0)</f>
        <v>0</v>
      </c>
      <c r="P62" s="20">
        <f>IFERROR(VLOOKUP($A62,[1]SIGEF!$A:$P,15,0),0)</f>
        <v>0</v>
      </c>
      <c r="Q62" s="14">
        <f>E62+F62+G62+H62+I62+J62+K62+L62+M62+N62+O62+P62</f>
        <v>0</v>
      </c>
    </row>
    <row r="63" spans="1:17" x14ac:dyDescent="0.25">
      <c r="A63" s="1" t="s">
        <v>45</v>
      </c>
      <c r="B63" s="8" t="s">
        <v>44</v>
      </c>
      <c r="C63" s="14">
        <f>IFERROR(VLOOKUP($A63,'[1]SIGEF PRESUPUESTO'!$A:$T,4,0),0)</f>
        <v>0</v>
      </c>
      <c r="D63" s="14">
        <f>IFERROR(VLOOKUP($A63,'[1]SIGEF PRESUPUESTO'!$A:$T,8,0),0)</f>
        <v>0</v>
      </c>
      <c r="E63" s="14">
        <f>IFERROR(VLOOKUP($A63,[1]SIGEF!$A:$P,4,0),0)</f>
        <v>0</v>
      </c>
      <c r="F63" s="14">
        <f>IFERROR(VLOOKUP($A63,[1]SIGEF!$A:$P,5,0),0)</f>
        <v>0</v>
      </c>
      <c r="G63" s="14">
        <f>IFERROR(VLOOKUP($A63,[1]SIGEF!$A:$P,6,0),0)</f>
        <v>0</v>
      </c>
      <c r="H63" s="14">
        <f>IFERROR(VLOOKUP($A63,[1]SIGEF!$A:$P,7,0),0)</f>
        <v>0</v>
      </c>
      <c r="I63" s="14">
        <f>IFERROR(VLOOKUP($A63,[1]SIGEF!$A:$P,8,0),0)</f>
        <v>0</v>
      </c>
      <c r="J63" s="14">
        <f>IFERROR(VLOOKUP($A63,[1]SIGEF!$A:$P,9,0),0)</f>
        <v>0</v>
      </c>
      <c r="K63" s="14">
        <f>IFERROR(VLOOKUP($A63,[1]SIGEF!$A:$P,10,0),0)</f>
        <v>0</v>
      </c>
      <c r="L63" s="14">
        <f>IFERROR(VLOOKUP($A63,[1]SIGEF!$A:$P,11,0),0)</f>
        <v>0</v>
      </c>
      <c r="M63" s="14">
        <f>IFERROR(VLOOKUP($A63,[1]SIGEF!$A:$P,12,0),0)</f>
        <v>0</v>
      </c>
      <c r="N63" s="14">
        <f>IFERROR(VLOOKUP($A63,[1]SIGEF!$A:$P,13,0),0)</f>
        <v>0</v>
      </c>
      <c r="O63" s="14">
        <f>IFERROR(VLOOKUP($A63,[1]SIGEF!$A:$P,14,0),0)</f>
        <v>0</v>
      </c>
      <c r="P63" s="20">
        <f>IFERROR(VLOOKUP($A63,[1]SIGEF!$A:$P,15,0),0)</f>
        <v>0</v>
      </c>
      <c r="Q63" s="14">
        <f>E63+F63+G63+H63+I63+J63+K63+L63+M63+N63+O63+P63</f>
        <v>0</v>
      </c>
    </row>
    <row r="64" spans="1:17" x14ac:dyDescent="0.25">
      <c r="B64" s="15" t="s">
        <v>43</v>
      </c>
      <c r="C64" s="11">
        <f>C65+C66</f>
        <v>0</v>
      </c>
      <c r="D64" s="11">
        <f>D65+D66+D67+D68</f>
        <v>7236885.6200000001</v>
      </c>
      <c r="E64" s="11">
        <f>E65+E66+E67+E68</f>
        <v>0</v>
      </c>
      <c r="F64" s="11">
        <v>0</v>
      </c>
      <c r="G64" s="11">
        <f>G65+G66+G67+G68</f>
        <v>807881.79</v>
      </c>
      <c r="H64" s="11">
        <f>H65</f>
        <v>0</v>
      </c>
      <c r="I64" s="11">
        <f>I65</f>
        <v>0</v>
      </c>
      <c r="J64" s="11">
        <f>J65</f>
        <v>0</v>
      </c>
      <c r="K64" s="11">
        <f>K65</f>
        <v>0</v>
      </c>
      <c r="L64" s="11">
        <f>L65</f>
        <v>0</v>
      </c>
      <c r="M64" s="11">
        <f>M65</f>
        <v>0</v>
      </c>
      <c r="N64" s="11">
        <f>N65</f>
        <v>0</v>
      </c>
      <c r="O64" s="11">
        <v>0</v>
      </c>
      <c r="P64" s="21">
        <f>P65+P66+P67</f>
        <v>0</v>
      </c>
      <c r="Q64" s="11">
        <f>E64+F64+G64+H64+I64+J64+K64+L64+M64+N64+O64+P64</f>
        <v>807881.79</v>
      </c>
    </row>
    <row r="65" spans="1:17" x14ac:dyDescent="0.25">
      <c r="A65" s="1" t="s">
        <v>42</v>
      </c>
      <c r="B65" s="19" t="s">
        <v>41</v>
      </c>
      <c r="C65" s="14">
        <f>IFERROR(VLOOKUP($A65,'[1]SIGEF PRESUPUESTO'!$A:$T,4,0),0)</f>
        <v>0</v>
      </c>
      <c r="D65" s="14">
        <f>IFERROR(VLOOKUP($A65,'[1]SIGEF PRESUPUESTO'!$A:$T,8,0),0)</f>
        <v>783384.29</v>
      </c>
      <c r="E65" s="14">
        <f>IFERROR(VLOOKUP($A65,[1]SIGEF!$A:$P,4,0),0)</f>
        <v>0</v>
      </c>
      <c r="F65" s="14">
        <f>IFERROR(VLOOKUP($A65,[1]SIGEF!$A:$P,5,0),0)</f>
        <v>0</v>
      </c>
      <c r="G65" s="14">
        <f>IFERROR(VLOOKUP($A65,[1]SIGEF!$A:$P,6,0),0)</f>
        <v>807881.79</v>
      </c>
      <c r="H65" s="14">
        <f>IFERROR(VLOOKUP($A65,[1]SIGEF!$A:$P,7,0),0)</f>
        <v>0</v>
      </c>
      <c r="I65" s="14">
        <f>IFERROR(VLOOKUP($A65,[1]SIGEF!$A:$P,8,0),0)</f>
        <v>0</v>
      </c>
      <c r="J65" s="14">
        <f>IFERROR(VLOOKUP($A65,[1]SIGEF!$A:$P,9,0),0)</f>
        <v>0</v>
      </c>
      <c r="K65" s="14">
        <f>IFERROR(VLOOKUP($A65,[1]SIGEF!$A:$P,10,0),0)</f>
        <v>0</v>
      </c>
      <c r="L65" s="14">
        <f>IFERROR(VLOOKUP($A65,[1]SIGEF!$A:$P,11,0),0)</f>
        <v>0</v>
      </c>
      <c r="M65" s="14">
        <f>IFERROR(VLOOKUP($A65,[1]SIGEF!$A:$P,12,0),0)</f>
        <v>0</v>
      </c>
      <c r="N65" s="14">
        <f>IFERROR(VLOOKUP($A65,[1]SIGEF!$A:$P,13,0),0)</f>
        <v>0</v>
      </c>
      <c r="O65" s="14">
        <f>IFERROR(VLOOKUP($A65,[1]SIGEF!$A:$P,14,0),0)</f>
        <v>0</v>
      </c>
      <c r="P65" s="20">
        <f>IFERROR(VLOOKUP($A65,[1]SIGEF!$A:$P,15,0),0)</f>
        <v>0</v>
      </c>
      <c r="Q65" s="14">
        <f>E65+F65+G65+H65+I65+J65+K65+L65+M65+N65+O65+P65</f>
        <v>807881.79</v>
      </c>
    </row>
    <row r="66" spans="1:17" x14ac:dyDescent="0.25">
      <c r="A66" s="1" t="s">
        <v>40</v>
      </c>
      <c r="B66" s="19" t="s">
        <v>39</v>
      </c>
      <c r="C66" s="14">
        <f>IFERROR(VLOOKUP($A66,'[1]SIGEF PRESUPUESTO'!$A:$T,4,0),0)</f>
        <v>0</v>
      </c>
      <c r="D66" s="14">
        <f>IFERROR(VLOOKUP($A66,'[1]SIGEF PRESUPUESTO'!$A:$T,8,0),0)</f>
        <v>6453501.3300000001</v>
      </c>
      <c r="E66" s="14">
        <f>IFERROR(VLOOKUP($A66,[1]SIGEF!$A:$P,4,0),0)</f>
        <v>0</v>
      </c>
      <c r="F66" s="14">
        <f>IFERROR(VLOOKUP($A66,[1]SIGEF!$A:$P,5,0),0)</f>
        <v>807881.79</v>
      </c>
      <c r="G66" s="14">
        <f>IFERROR(VLOOKUP($A66,[1]SIGEF!$A:$P,6,0),0)</f>
        <v>0</v>
      </c>
      <c r="H66" s="14">
        <f>IFERROR(VLOOKUP($A66,[1]SIGEF!$A:$P,7,0),0)</f>
        <v>0</v>
      </c>
      <c r="I66" s="14">
        <f>IFERROR(VLOOKUP($A66,[1]SIGEF!$A:$P,8,0),0)</f>
        <v>0</v>
      </c>
      <c r="J66" s="14">
        <f>IFERROR(VLOOKUP($A66,[1]SIGEF!$A:$P,9,0),0)</f>
        <v>0</v>
      </c>
      <c r="K66" s="14">
        <f>IFERROR(VLOOKUP($A66,[1]SIGEF!$A:$P,10,0),0)</f>
        <v>0</v>
      </c>
      <c r="L66" s="14">
        <f>IFERROR(VLOOKUP($A66,[1]SIGEF!$A:$P,11,0),0)</f>
        <v>0</v>
      </c>
      <c r="M66" s="14">
        <f>IFERROR(VLOOKUP($A66,[1]SIGEF!$A:$P,12,0),0)</f>
        <v>0</v>
      </c>
      <c r="N66" s="14">
        <f>IFERROR(VLOOKUP($A66,[1]SIGEF!$A:$P,13,0),0)</f>
        <v>0</v>
      </c>
      <c r="O66" s="14">
        <f>IFERROR(VLOOKUP($A66,[1]SIGEF!$A:$P,14,0),0)</f>
        <v>0</v>
      </c>
      <c r="P66" s="14">
        <f>IFERROR(VLOOKUP($A66,[1]SIGEF!$A:$P,15,0),0)</f>
        <v>0</v>
      </c>
      <c r="Q66" s="14">
        <f>E66+F66+G66+H66+I66+J66+K66+L66+M66+N66+O66+P66</f>
        <v>807881.79</v>
      </c>
    </row>
    <row r="67" spans="1:17" x14ac:dyDescent="0.25">
      <c r="A67" s="1" t="s">
        <v>38</v>
      </c>
      <c r="B67" s="8" t="s">
        <v>37</v>
      </c>
      <c r="C67" s="14">
        <f>IFERROR(VLOOKUP($A67,'[1]SIGEF PRESUPUESTO'!$A:$T,4,0),0)</f>
        <v>0</v>
      </c>
      <c r="D67" s="14">
        <f>IFERROR(VLOOKUP($A67,'[1]SIGEF PRESUPUESTO'!$A:$T,8,0),0)</f>
        <v>0</v>
      </c>
      <c r="E67" s="14">
        <f>IFERROR(VLOOKUP($A67,[1]SIGEF!$A:$P,4,0),0)</f>
        <v>0</v>
      </c>
      <c r="F67" s="14">
        <f>IFERROR(VLOOKUP($A67,[1]SIGEF!$A:$P,5,0),0)</f>
        <v>0</v>
      </c>
      <c r="G67" s="14">
        <f>IFERROR(VLOOKUP($A67,[1]SIGEF!$A:$P,6,0),0)</f>
        <v>0</v>
      </c>
      <c r="H67" s="14">
        <f>IFERROR(VLOOKUP($A67,[1]SIGEF!$A:$P,7,0),0)</f>
        <v>0</v>
      </c>
      <c r="I67" s="14">
        <f>IFERROR(VLOOKUP($A67,[1]SIGEF!$A:$P,8,0),0)</f>
        <v>0</v>
      </c>
      <c r="J67" s="14">
        <f>IFERROR(VLOOKUP($A67,[1]SIGEF!$A:$P,9,0),0)</f>
        <v>0</v>
      </c>
      <c r="K67" s="14">
        <f>IFERROR(VLOOKUP($A67,[1]SIGEF!$A:$P,10,0),0)</f>
        <v>0</v>
      </c>
      <c r="L67" s="14">
        <f>IFERROR(VLOOKUP($A67,[1]SIGEF!$A:$P,11,0),0)</f>
        <v>0</v>
      </c>
      <c r="M67" s="14">
        <f>IFERROR(VLOOKUP($A67,[1]SIGEF!$A:$P,12,0),0)</f>
        <v>0</v>
      </c>
      <c r="N67" s="14">
        <f>IFERROR(VLOOKUP($A67,[1]SIGEF!$A:$P,13,0),0)</f>
        <v>0</v>
      </c>
      <c r="O67" s="14">
        <f>IFERROR(VLOOKUP($A67,[1]SIGEF!$A:$P,14,0),0)</f>
        <v>0</v>
      </c>
      <c r="P67" s="14">
        <f>IFERROR(VLOOKUP($A67,[1]SIGEF!$A:$P,15,0),0)</f>
        <v>0</v>
      </c>
      <c r="Q67" s="14">
        <f>E67+F67+G67+H67+I67+J67+K67+L67+M67+N67+O67+P67</f>
        <v>0</v>
      </c>
    </row>
    <row r="68" spans="1:17" ht="16.5" x14ac:dyDescent="0.25">
      <c r="A68" s="1" t="s">
        <v>36</v>
      </c>
      <c r="B68" s="8" t="s">
        <v>35</v>
      </c>
      <c r="C68" s="14">
        <f>IFERROR(VLOOKUP($A68,'[1]SIGEF PRESUPUESTO'!$A:$T,4,0),0)</f>
        <v>0</v>
      </c>
      <c r="D68" s="14">
        <f>IFERROR(VLOOKUP($A68,'[1]SIGEF PRESUPUESTO'!$A:$T,8,0),0)</f>
        <v>0</v>
      </c>
      <c r="E68" s="14">
        <f>IFERROR(VLOOKUP($A68,[1]SIGEF!$A:$P,4,0),0)</f>
        <v>0</v>
      </c>
      <c r="F68" s="14">
        <f>IFERROR(VLOOKUP($A68,[1]SIGEF!$A:$P,5,0),0)</f>
        <v>0</v>
      </c>
      <c r="G68" s="14">
        <f>IFERROR(VLOOKUP($A68,[1]SIGEF!$A:$P,6,0),0)</f>
        <v>0</v>
      </c>
      <c r="H68" s="14">
        <f>IFERROR(VLOOKUP($A68,[1]SIGEF!$A:$P,7,0),0)</f>
        <v>0</v>
      </c>
      <c r="I68" s="14">
        <f>IFERROR(VLOOKUP($A68,[1]SIGEF!$A:$P,8,0),0)</f>
        <v>0</v>
      </c>
      <c r="J68" s="14">
        <f>IFERROR(VLOOKUP($A68,[1]SIGEF!$A:$P,9,0),0)</f>
        <v>0</v>
      </c>
      <c r="K68" s="14">
        <f>IFERROR(VLOOKUP($A68,[1]SIGEF!$A:$P,10,0),0)</f>
        <v>0</v>
      </c>
      <c r="L68" s="14">
        <f>IFERROR(VLOOKUP($A68,[1]SIGEF!$A:$P,11,0),0)</f>
        <v>0</v>
      </c>
      <c r="M68" s="14">
        <f>IFERROR(VLOOKUP($A68,[1]SIGEF!$A:$P,12,0),0)</f>
        <v>0</v>
      </c>
      <c r="N68" s="14">
        <f>IFERROR(VLOOKUP($A68,[1]SIGEF!$A:$P,13,0),0)</f>
        <v>0</v>
      </c>
      <c r="O68" s="14">
        <f>IFERROR(VLOOKUP($A68,[1]SIGEF!$A:$P,14,0),0)</f>
        <v>0</v>
      </c>
      <c r="P68" s="14">
        <f>IFERROR(VLOOKUP($A68,[1]SIGEF!$A:$P,15,0),0)</f>
        <v>0</v>
      </c>
      <c r="Q68" s="14">
        <f>E68+F68+G68+H68+I68+J68+K68+L68+M68+N68+O68+P68</f>
        <v>0</v>
      </c>
    </row>
    <row r="69" spans="1:17" ht="16.5" x14ac:dyDescent="0.25">
      <c r="B69" s="16" t="s">
        <v>34</v>
      </c>
      <c r="C69" s="11"/>
      <c r="D69" s="11"/>
      <c r="E69" s="11"/>
      <c r="F69" s="11"/>
      <c r="G69" s="11"/>
      <c r="H69" s="11">
        <v>0</v>
      </c>
      <c r="I69" s="11"/>
      <c r="J69" s="11"/>
      <c r="K69" s="11"/>
      <c r="L69" s="11"/>
      <c r="M69" s="11"/>
      <c r="N69" s="11"/>
      <c r="O69" s="11"/>
      <c r="P69" s="14"/>
      <c r="Q69" s="11">
        <f>E69+F69+G69+H69+I69+J69+K69+L69+M69+N69+O69+P69</f>
        <v>0</v>
      </c>
    </row>
    <row r="70" spans="1:17" x14ac:dyDescent="0.25">
      <c r="A70" s="1" t="s">
        <v>33</v>
      </c>
      <c r="B70" s="19" t="s">
        <v>32</v>
      </c>
      <c r="C70" s="14">
        <v>0</v>
      </c>
      <c r="D70" s="14">
        <v>0</v>
      </c>
      <c r="E70" s="14">
        <f>IFERROR(VLOOKUP($A70,[1]SIGEF!$A:$P,4,0),0)</f>
        <v>0</v>
      </c>
      <c r="F70" s="14">
        <f>IFERROR(VLOOKUP($A70,[1]SIGEF!$A:$P,5,0),0)</f>
        <v>0</v>
      </c>
      <c r="G70" s="14">
        <f>IFERROR(VLOOKUP($A70,[1]SIGEF!$A:$P,6,0),0)</f>
        <v>0</v>
      </c>
      <c r="H70" s="14">
        <f>IFERROR(VLOOKUP($A70,[1]SIGEF!$A:$P,7,0),0)</f>
        <v>0</v>
      </c>
      <c r="I70" s="14">
        <f>IFERROR(VLOOKUP($A70,[1]SIGEF!$A:$P,8,0),0)</f>
        <v>0</v>
      </c>
      <c r="J70" s="14">
        <f>IFERROR(VLOOKUP($A70,[1]SIGEF!$A:$P,9,0),0)</f>
        <v>0</v>
      </c>
      <c r="K70" s="14">
        <f>IFERROR(VLOOKUP($A70,[1]SIGEF!$A:$P,10,0),0)</f>
        <v>0</v>
      </c>
      <c r="L70" s="14">
        <f>IFERROR(VLOOKUP($A70,[1]SIGEF!$A:$P,11,0),0)</f>
        <v>0</v>
      </c>
      <c r="M70" s="14">
        <f>IFERROR(VLOOKUP($A70,[1]SIGEF!$A:$P,12,0),0)</f>
        <v>0</v>
      </c>
      <c r="N70" s="14">
        <f>IFERROR(VLOOKUP($A70,[1]SIGEF!$A:$P,13,0),0)</f>
        <v>0</v>
      </c>
      <c r="O70" s="14">
        <f>IFERROR(VLOOKUP($A70,[1]SIGEF!$A:$P,14,0),0)</f>
        <v>0</v>
      </c>
      <c r="P70" s="14">
        <f>IFERROR(VLOOKUP($A70,[1]SIGEF!$A:$P,15,0),0)</f>
        <v>0</v>
      </c>
      <c r="Q70" s="14">
        <f>E70+F70+G70+H70+I70+J70+K70+L70+M70+N70+O70+P70</f>
        <v>0</v>
      </c>
    </row>
    <row r="71" spans="1:17" x14ac:dyDescent="0.25">
      <c r="A71" s="1" t="s">
        <v>31</v>
      </c>
      <c r="B71" s="8" t="s">
        <v>30</v>
      </c>
      <c r="C71" s="14">
        <v>0</v>
      </c>
      <c r="D71" s="14">
        <v>0</v>
      </c>
      <c r="E71" s="14">
        <f>IFERROR(VLOOKUP($A71,[1]SIGEF!$A:$P,4,0),0)</f>
        <v>0</v>
      </c>
      <c r="F71" s="14">
        <f>IFERROR(VLOOKUP($A71,[1]SIGEF!$A:$P,5,0),0)</f>
        <v>0</v>
      </c>
      <c r="G71" s="14">
        <f>IFERROR(VLOOKUP($A71,[1]SIGEF!$A:$P,6,0),0)</f>
        <v>0</v>
      </c>
      <c r="H71" s="14">
        <f>IFERROR(VLOOKUP($A71,[1]SIGEF!$A:$P,7,0),0)</f>
        <v>0</v>
      </c>
      <c r="I71" s="14">
        <f>IFERROR(VLOOKUP($A71,[1]SIGEF!$A:$P,8,0),0)</f>
        <v>0</v>
      </c>
      <c r="J71" s="14">
        <f>IFERROR(VLOOKUP($A71,[1]SIGEF!$A:$P,9,0),0)</f>
        <v>0</v>
      </c>
      <c r="K71" s="14">
        <f>IFERROR(VLOOKUP($A71,[1]SIGEF!$A:$P,10,0),0)</f>
        <v>0</v>
      </c>
      <c r="L71" s="14">
        <f>IFERROR(VLOOKUP($A71,[1]SIGEF!$A:$P,11,0),0)</f>
        <v>0</v>
      </c>
      <c r="M71" s="14">
        <f>IFERROR(VLOOKUP($A71,[1]SIGEF!$A:$P,12,0),0)</f>
        <v>0</v>
      </c>
      <c r="N71" s="14">
        <f>IFERROR(VLOOKUP($A71,[1]SIGEF!$A:$P,13,0),0)</f>
        <v>0</v>
      </c>
      <c r="O71" s="14">
        <f>IFERROR(VLOOKUP($A71,[1]SIGEF!$A:$P,14,0),0)</f>
        <v>0</v>
      </c>
      <c r="P71" s="14">
        <f>IFERROR(VLOOKUP($A71,[1]SIGEF!$A:$P,15,0),0)</f>
        <v>0</v>
      </c>
      <c r="Q71" s="14">
        <f>E71+F71+G71+H71+I71+J71+K71+L71+M71+N71+O71+P71</f>
        <v>0</v>
      </c>
    </row>
    <row r="72" spans="1:17" x14ac:dyDescent="0.25">
      <c r="B72" s="15" t="s">
        <v>29</v>
      </c>
      <c r="C72" s="11">
        <v>0</v>
      </c>
      <c r="D72" s="11">
        <v>0</v>
      </c>
      <c r="E72" s="11">
        <f>IFERROR(VLOOKUP($A72,[1]SIGEF!$A:$P,4,0),0)</f>
        <v>0</v>
      </c>
      <c r="F72" s="11">
        <f>IFERROR(VLOOKUP($A72,[1]SIGEF!$A:$P,5,0),0)</f>
        <v>0</v>
      </c>
      <c r="G72" s="11">
        <f>IFERROR(VLOOKUP($A72,[1]SIGEF!$A:$P,6,0),0)</f>
        <v>0</v>
      </c>
      <c r="H72" s="11">
        <f>IFERROR(VLOOKUP($A72,[1]SIGEF!$A:$P,7,0),0)</f>
        <v>0</v>
      </c>
      <c r="I72" s="11">
        <f>IFERROR(VLOOKUP($A72,[1]SIGEF!$A:$P,8,0),0)</f>
        <v>0</v>
      </c>
      <c r="J72" s="11">
        <f>IFERROR(VLOOKUP($A72,[1]SIGEF!$A:$P,9,0),0)</f>
        <v>0</v>
      </c>
      <c r="K72" s="11">
        <f>IFERROR(VLOOKUP($A72,[1]SIGEF!$A:$P,10,0),0)</f>
        <v>0</v>
      </c>
      <c r="L72" s="11">
        <f>IFERROR(VLOOKUP($A72,[1]SIGEF!$A:$P,11,0),0)</f>
        <v>0</v>
      </c>
      <c r="M72" s="11">
        <f>IFERROR(VLOOKUP($A72,[1]SIGEF!$A:$P,12,0),0)</f>
        <v>0</v>
      </c>
      <c r="N72" s="11">
        <f>IFERROR(VLOOKUP($A72,[1]SIGEF!$A:$P,13,0),0)</f>
        <v>0</v>
      </c>
      <c r="O72" s="11">
        <f>IFERROR(VLOOKUP($A72,[1]SIGEF!$A:$P,14,0),0)</f>
        <v>0</v>
      </c>
      <c r="P72" s="14">
        <f>IFERROR(VLOOKUP($A72,[1]SIGEF!$A:$P,15,0),0)</f>
        <v>0</v>
      </c>
      <c r="Q72" s="11">
        <f>E72+F72+G72+H72+I72+J72+K72+L72+M72+N72+O72+P72</f>
        <v>0</v>
      </c>
    </row>
    <row r="73" spans="1:17" x14ac:dyDescent="0.25">
      <c r="A73" s="1" t="s">
        <v>28</v>
      </c>
      <c r="B73" s="8" t="s">
        <v>27</v>
      </c>
      <c r="C73" s="14">
        <v>0</v>
      </c>
      <c r="D73" s="14">
        <v>0</v>
      </c>
      <c r="E73" s="14">
        <f>IFERROR(VLOOKUP($A73,[1]SIGEF!$A:$P,4,0),0)</f>
        <v>0</v>
      </c>
      <c r="F73" s="14">
        <f>IFERROR(VLOOKUP($A73,[1]SIGEF!$A:$P,5,0),0)</f>
        <v>0</v>
      </c>
      <c r="G73" s="14">
        <f>IFERROR(VLOOKUP($A73,[1]SIGEF!$A:$P,6,0),0)</f>
        <v>0</v>
      </c>
      <c r="H73" s="14">
        <f>IFERROR(VLOOKUP($A73,[1]SIGEF!$A:$P,7,0),0)</f>
        <v>0</v>
      </c>
      <c r="I73" s="14">
        <f>IFERROR(VLOOKUP($A73,[1]SIGEF!$A:$P,8,0),0)</f>
        <v>0</v>
      </c>
      <c r="J73" s="14">
        <f>IFERROR(VLOOKUP($A73,[1]SIGEF!$A:$P,9,0),0)</f>
        <v>0</v>
      </c>
      <c r="K73" s="14">
        <f>IFERROR(VLOOKUP($A73,[1]SIGEF!$A:$P,10,0),0)</f>
        <v>0</v>
      </c>
      <c r="L73" s="14">
        <f>IFERROR(VLOOKUP($A73,[1]SIGEF!$A:$P,11,0),0)</f>
        <v>0</v>
      </c>
      <c r="M73" s="14">
        <f>IFERROR(VLOOKUP($A73,[1]SIGEF!$A:$P,12,0),0)</f>
        <v>0</v>
      </c>
      <c r="N73" s="14">
        <f>IFERROR(VLOOKUP($A73,[1]SIGEF!$A:$P,13,0),0)</f>
        <v>0</v>
      </c>
      <c r="O73" s="14">
        <f>IFERROR(VLOOKUP($A73,[1]SIGEF!$A:$P,14,0),0)</f>
        <v>0</v>
      </c>
      <c r="P73" s="14">
        <f>IFERROR(VLOOKUP($A73,[1]SIGEF!$A:$P,15,0),0)</f>
        <v>0</v>
      </c>
      <c r="Q73" s="14">
        <f>E73+F73+G73+H73+I73+J73+K73+L73+M73+N73+O73+P73</f>
        <v>0</v>
      </c>
    </row>
    <row r="74" spans="1:17" x14ac:dyDescent="0.25">
      <c r="A74" s="1" t="s">
        <v>26</v>
      </c>
      <c r="B74" s="8" t="s">
        <v>25</v>
      </c>
      <c r="C74" s="14">
        <v>0</v>
      </c>
      <c r="D74" s="14">
        <v>0</v>
      </c>
      <c r="E74" s="14">
        <f>IFERROR(VLOOKUP($A74,[1]SIGEF!$A:$P,4,0),0)</f>
        <v>0</v>
      </c>
      <c r="F74" s="14">
        <f>IFERROR(VLOOKUP($A74,[1]SIGEF!$A:$P,5,0),0)</f>
        <v>0</v>
      </c>
      <c r="G74" s="14">
        <f>IFERROR(VLOOKUP($A74,[1]SIGEF!$A:$P,6,0),0)</f>
        <v>0</v>
      </c>
      <c r="H74" s="14">
        <f>IFERROR(VLOOKUP($A74,[1]SIGEF!$A:$P,7,0),0)</f>
        <v>0</v>
      </c>
      <c r="I74" s="14">
        <f>IFERROR(VLOOKUP($A74,[1]SIGEF!$A:$P,8,0),0)</f>
        <v>0</v>
      </c>
      <c r="J74" s="14">
        <f>IFERROR(VLOOKUP($A74,[1]SIGEF!$A:$P,9,0),0)</f>
        <v>0</v>
      </c>
      <c r="K74" s="14">
        <f>IFERROR(VLOOKUP($A74,[1]SIGEF!$A:$P,10,0),0)</f>
        <v>0</v>
      </c>
      <c r="L74" s="14">
        <f>IFERROR(VLOOKUP($A74,[1]SIGEF!$A:$P,11,0),0)</f>
        <v>0</v>
      </c>
      <c r="M74" s="14">
        <f>IFERROR(VLOOKUP($A74,[1]SIGEF!$A:$P,12,0),0)</f>
        <v>0</v>
      </c>
      <c r="N74" s="14">
        <f>IFERROR(VLOOKUP($A74,[1]SIGEF!$A:$P,13,0),0)</f>
        <v>0</v>
      </c>
      <c r="O74" s="14">
        <f>IFERROR(VLOOKUP($A74,[1]SIGEF!$A:$P,14,0),0)</f>
        <v>0</v>
      </c>
      <c r="P74" s="14">
        <f>IFERROR(VLOOKUP($A74,[1]SIGEF!$A:$P,15,0),0)</f>
        <v>0</v>
      </c>
      <c r="Q74" s="14">
        <f>E74+F74+G74+H74+I74+J74+K74+L74+M74+N74+O74+P74</f>
        <v>0</v>
      </c>
    </row>
    <row r="75" spans="1:17" x14ac:dyDescent="0.25">
      <c r="A75" s="1" t="s">
        <v>24</v>
      </c>
      <c r="B75" s="8" t="s">
        <v>23</v>
      </c>
      <c r="C75" s="14">
        <v>0</v>
      </c>
      <c r="D75" s="14">
        <v>0</v>
      </c>
      <c r="E75" s="14">
        <f>IFERROR(VLOOKUP($A75,[1]SIGEF!$A:$P,4,0),0)</f>
        <v>0</v>
      </c>
      <c r="F75" s="14">
        <f>IFERROR(VLOOKUP($A75,[1]SIGEF!$A:$P,5,0),0)</f>
        <v>0</v>
      </c>
      <c r="G75" s="14">
        <f>IFERROR(VLOOKUP($A75,[1]SIGEF!$A:$P,6,0),0)</f>
        <v>0</v>
      </c>
      <c r="H75" s="14">
        <f>IFERROR(VLOOKUP($A75,[1]SIGEF!$A:$P,7,0),0)</f>
        <v>0</v>
      </c>
      <c r="I75" s="14">
        <f>IFERROR(VLOOKUP($A75,[1]SIGEF!$A:$P,8,0),0)</f>
        <v>0</v>
      </c>
      <c r="J75" s="14">
        <f>IFERROR(VLOOKUP($A75,[1]SIGEF!$A:$P,9,0),0)</f>
        <v>0</v>
      </c>
      <c r="K75" s="14">
        <f>IFERROR(VLOOKUP($A75,[1]SIGEF!$A:$P,10,0),0)</f>
        <v>0</v>
      </c>
      <c r="L75" s="14">
        <f>IFERROR(VLOOKUP($A75,[1]SIGEF!$A:$P,11,0),0)</f>
        <v>0</v>
      </c>
      <c r="M75" s="14">
        <f>IFERROR(VLOOKUP($A75,[1]SIGEF!$A:$P,12,0),0)</f>
        <v>0</v>
      </c>
      <c r="N75" s="14">
        <f>IFERROR(VLOOKUP($A75,[1]SIGEF!$A:$P,13,0),0)</f>
        <v>0</v>
      </c>
      <c r="O75" s="14">
        <f>IFERROR(VLOOKUP($A75,[1]SIGEF!$A:$P,14,0),0)</f>
        <v>0</v>
      </c>
      <c r="P75" s="14">
        <f>IFERROR(VLOOKUP($A75,[1]SIGEF!$A:$P,15,0),0)</f>
        <v>0</v>
      </c>
      <c r="Q75" s="14">
        <f>E75+F75+G75+H75+I75+J75+K75+L75+M75+N75+O75+P75</f>
        <v>0</v>
      </c>
    </row>
    <row r="76" spans="1:17" x14ac:dyDescent="0.25">
      <c r="B76" s="18" t="s">
        <v>22</v>
      </c>
      <c r="C76" s="17"/>
      <c r="D76" s="17"/>
      <c r="E76" s="17">
        <f>IFERROR(VLOOKUP($A76,[1]SIGEF!$A:$P,4,0),0)</f>
        <v>0</v>
      </c>
      <c r="F76" s="17">
        <f>IFERROR(VLOOKUP($A76,[1]SIGEF!$A:$P,5,0),0)</f>
        <v>0</v>
      </c>
      <c r="G76" s="17">
        <f>IFERROR(VLOOKUP($A76,[1]SIGEF!$A:$P,6,0),0)</f>
        <v>0</v>
      </c>
      <c r="H76" s="17">
        <f>IFERROR(VLOOKUP($A76,[1]SIGEF!$A:$P,7,0),0)</f>
        <v>0</v>
      </c>
      <c r="I76" s="17">
        <f>IFERROR(VLOOKUP($A76,[1]SIGEF!$A:$P,8,0),0)</f>
        <v>0</v>
      </c>
      <c r="J76" s="17">
        <f>IFERROR(VLOOKUP($A76,[1]SIGEF!$A:$P,9,0),0)</f>
        <v>0</v>
      </c>
      <c r="K76" s="17">
        <f>IFERROR(VLOOKUP($A76,[1]SIGEF!$A:$P,10,0),0)</f>
        <v>0</v>
      </c>
      <c r="L76" s="17">
        <f>IFERROR(VLOOKUP($A76,[1]SIGEF!$A:$P,11,0),0)</f>
        <v>0</v>
      </c>
      <c r="M76" s="17">
        <f>IFERROR(VLOOKUP($A76,[1]SIGEF!$A:$P,12,0),0)</f>
        <v>0</v>
      </c>
      <c r="N76" s="17">
        <f>IFERROR(VLOOKUP($A76,[1]SIGEF!$A:$P,13,0),0)</f>
        <v>0</v>
      </c>
      <c r="O76" s="17">
        <f>IFERROR(VLOOKUP($A76,[1]SIGEF!$A:$P,14,0),0)</f>
        <v>0</v>
      </c>
      <c r="P76" s="17">
        <f>IFERROR(VLOOKUP($A76,[1]SIGEF!$A:$P,15,0),0)</f>
        <v>0</v>
      </c>
      <c r="Q76" s="17"/>
    </row>
    <row r="77" spans="1:17" x14ac:dyDescent="0.25">
      <c r="B77" s="16" t="s">
        <v>21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/>
      <c r="J77" s="11"/>
      <c r="K77" s="11"/>
      <c r="L77" s="11"/>
      <c r="M77" s="11"/>
      <c r="N77" s="11"/>
      <c r="O77" s="11"/>
      <c r="P77" s="11"/>
      <c r="Q77" s="11">
        <v>0</v>
      </c>
    </row>
    <row r="78" spans="1:17" x14ac:dyDescent="0.25">
      <c r="A78" s="1" t="s">
        <v>20</v>
      </c>
      <c r="B78" s="8" t="s">
        <v>19</v>
      </c>
      <c r="C78" s="14">
        <v>0</v>
      </c>
      <c r="D78" s="14">
        <v>0</v>
      </c>
      <c r="E78" s="14">
        <f>IFERROR(VLOOKUP($A78,[1]SIGEF!$A:$P,4,0),0)</f>
        <v>0</v>
      </c>
      <c r="F78" s="14">
        <f>IFERROR(VLOOKUP($A78,[1]SIGEF!$A:$P,5,0),0)</f>
        <v>0</v>
      </c>
      <c r="G78" s="14">
        <f>IFERROR(VLOOKUP($A78,[1]SIGEF!$A:$P,6,0),0)</f>
        <v>0</v>
      </c>
      <c r="H78" s="14">
        <f>IFERROR(VLOOKUP($A78,[1]SIGEF!$A:$P,7,0),0)</f>
        <v>0</v>
      </c>
      <c r="I78" s="14">
        <f>IFERROR(VLOOKUP($A78,[1]SIGEF!$A:$P,8,0),0)</f>
        <v>0</v>
      </c>
      <c r="J78" s="14">
        <f>IFERROR(VLOOKUP($A78,[1]SIGEF!$A:$P,9,0),0)</f>
        <v>0</v>
      </c>
      <c r="K78" s="14">
        <f>IFERROR(VLOOKUP($A78,[1]SIGEF!$A:$P,10,0),0)</f>
        <v>0</v>
      </c>
      <c r="L78" s="14">
        <f>IFERROR(VLOOKUP($A78,[1]SIGEF!$A:$P,11,0),0)</f>
        <v>0</v>
      </c>
      <c r="M78" s="14">
        <f>IFERROR(VLOOKUP($A78,[1]SIGEF!$A:$P,12,0),0)</f>
        <v>0</v>
      </c>
      <c r="N78" s="14">
        <f>IFERROR(VLOOKUP($A78,[1]SIGEF!$A:$P,13,0),0)</f>
        <v>0</v>
      </c>
      <c r="O78" s="14">
        <f>IFERROR(VLOOKUP($A78,[1]SIGEF!$A:$P,14,0),0)</f>
        <v>0</v>
      </c>
      <c r="P78" s="14">
        <f>IFERROR(VLOOKUP($A78,[1]SIGEF!$A:$P,15,0),0)</f>
        <v>0</v>
      </c>
      <c r="Q78" s="14">
        <f>E78+F78+G78+H78+I78+J78+K78+L78+M78+N78+O78+P78</f>
        <v>0</v>
      </c>
    </row>
    <row r="79" spans="1:17" x14ac:dyDescent="0.25">
      <c r="A79" s="1" t="s">
        <v>18</v>
      </c>
      <c r="B79" s="8" t="s">
        <v>17</v>
      </c>
      <c r="C79" s="14">
        <v>0</v>
      </c>
      <c r="D79" s="14">
        <v>0</v>
      </c>
      <c r="E79" s="14">
        <f>IFERROR(VLOOKUP($A79,[1]SIGEF!$A:$P,4,0),0)</f>
        <v>0</v>
      </c>
      <c r="F79" s="14">
        <f>IFERROR(VLOOKUP($A79,[1]SIGEF!$A:$P,5,0),0)</f>
        <v>0</v>
      </c>
      <c r="G79" s="14">
        <f>IFERROR(VLOOKUP($A79,[1]SIGEF!$A:$P,6,0),0)</f>
        <v>0</v>
      </c>
      <c r="H79" s="14">
        <f>IFERROR(VLOOKUP($A79,[1]SIGEF!$A:$P,7,0),0)</f>
        <v>0</v>
      </c>
      <c r="I79" s="14">
        <f>IFERROR(VLOOKUP($A79,[1]SIGEF!$A:$P,8,0),0)</f>
        <v>0</v>
      </c>
      <c r="J79" s="14">
        <f>IFERROR(VLOOKUP($A79,[1]SIGEF!$A:$P,9,0),0)</f>
        <v>0</v>
      </c>
      <c r="K79" s="14">
        <f>IFERROR(VLOOKUP($A79,[1]SIGEF!$A:$P,10,0),0)</f>
        <v>0</v>
      </c>
      <c r="L79" s="14">
        <f>IFERROR(VLOOKUP($A79,[1]SIGEF!$A:$P,11,0),0)</f>
        <v>0</v>
      </c>
      <c r="M79" s="14">
        <f>IFERROR(VLOOKUP($A79,[1]SIGEF!$A:$P,12,0),0)</f>
        <v>0</v>
      </c>
      <c r="N79" s="14">
        <f>IFERROR(VLOOKUP($A79,[1]SIGEF!$A:$P,13,0),0)</f>
        <v>0</v>
      </c>
      <c r="O79" s="14">
        <f>IFERROR(VLOOKUP($A79,[1]SIGEF!$A:$P,14,0),0)</f>
        <v>0</v>
      </c>
      <c r="P79" s="14">
        <f>IFERROR(VLOOKUP($A79,[1]SIGEF!$A:$P,15,0),0)</f>
        <v>0</v>
      </c>
      <c r="Q79" s="14">
        <f>E79+F79+G79+H79+I79+J79+K79+L79+M79+N79+O79+P79</f>
        <v>0</v>
      </c>
    </row>
    <row r="80" spans="1:17" x14ac:dyDescent="0.25">
      <c r="B80" s="15" t="s">
        <v>16</v>
      </c>
      <c r="C80" s="11">
        <v>0</v>
      </c>
      <c r="D80" s="11">
        <v>0</v>
      </c>
      <c r="E80" s="11">
        <f>IFERROR(VLOOKUP($A80,[1]SIGEF!$A:$P,4,0),0)</f>
        <v>0</v>
      </c>
      <c r="F80" s="11">
        <f>IFERROR(VLOOKUP($A80,[1]SIGEF!$A:$P,5,0),0)</f>
        <v>0</v>
      </c>
      <c r="G80" s="11">
        <f>IFERROR(VLOOKUP($A80,[1]SIGEF!$A:$P,6,0),0)</f>
        <v>0</v>
      </c>
      <c r="H80" s="11">
        <f>IFERROR(VLOOKUP($A80,[1]SIGEF!$A:$P,7,0),0)</f>
        <v>0</v>
      </c>
      <c r="I80" s="11">
        <f>IFERROR(VLOOKUP($A80,[1]SIGEF!$A:$P,8,0),0)</f>
        <v>0</v>
      </c>
      <c r="J80" s="11">
        <f>IFERROR(VLOOKUP($A80,[1]SIGEF!$A:$P,9,0),0)</f>
        <v>0</v>
      </c>
      <c r="K80" s="11">
        <f>IFERROR(VLOOKUP($A80,[1]SIGEF!$A:$P,10,0),0)</f>
        <v>0</v>
      </c>
      <c r="L80" s="11">
        <f>IFERROR(VLOOKUP($A80,[1]SIGEF!$A:$P,11,0),0)</f>
        <v>0</v>
      </c>
      <c r="M80" s="11">
        <f>IFERROR(VLOOKUP($A80,[1]SIGEF!$A:$P,12,0),0)</f>
        <v>0</v>
      </c>
      <c r="N80" s="11">
        <f>IFERROR(VLOOKUP($A80,[1]SIGEF!$A:$P,13,0),0)</f>
        <v>0</v>
      </c>
      <c r="O80" s="11">
        <f>IFERROR(VLOOKUP($A80,[1]SIGEF!$A:$P,14,0),0)</f>
        <v>0</v>
      </c>
      <c r="P80" s="11">
        <f>IFERROR(VLOOKUP($A80,[1]SIGEF!$A:$P,15,0),0)</f>
        <v>0</v>
      </c>
      <c r="Q80" s="11">
        <f>E80+F80+G80+H80+I80+J80+K80+L80+M80+N80+O80+P80</f>
        <v>0</v>
      </c>
    </row>
    <row r="81" spans="1:17" x14ac:dyDescent="0.25">
      <c r="A81" s="1" t="s">
        <v>15</v>
      </c>
      <c r="B81" s="8" t="s">
        <v>14</v>
      </c>
      <c r="C81" s="14">
        <v>0</v>
      </c>
      <c r="D81" s="14">
        <v>0</v>
      </c>
      <c r="E81" s="14">
        <f>IFERROR(VLOOKUP($A81,[1]SIGEF!$A:$P,4,0),0)</f>
        <v>0</v>
      </c>
      <c r="F81" s="14">
        <f>IFERROR(VLOOKUP($A81,[1]SIGEF!$A:$P,5,0),0)</f>
        <v>0</v>
      </c>
      <c r="G81" s="14">
        <f>IFERROR(VLOOKUP($A81,[1]SIGEF!$A:$P,6,0),0)</f>
        <v>0</v>
      </c>
      <c r="H81" s="14">
        <f>IFERROR(VLOOKUP($A81,[1]SIGEF!$A:$P,7,0),0)</f>
        <v>0</v>
      </c>
      <c r="I81" s="14">
        <f>IFERROR(VLOOKUP($A81,[1]SIGEF!$A:$P,8,0),0)</f>
        <v>0</v>
      </c>
      <c r="J81" s="14">
        <f>IFERROR(VLOOKUP($A81,[1]SIGEF!$A:$P,9,0),0)</f>
        <v>0</v>
      </c>
      <c r="K81" s="14">
        <f>IFERROR(VLOOKUP($A81,[1]SIGEF!$A:$P,10,0),0)</f>
        <v>0</v>
      </c>
      <c r="L81" s="14">
        <f>IFERROR(VLOOKUP($A81,[1]SIGEF!$A:$P,11,0),0)</f>
        <v>0</v>
      </c>
      <c r="M81" s="14">
        <f>IFERROR(VLOOKUP($A81,[1]SIGEF!$A:$P,12,0),0)</f>
        <v>0</v>
      </c>
      <c r="N81" s="14">
        <f>IFERROR(VLOOKUP($A81,[1]SIGEF!$A:$P,13,0),0)</f>
        <v>0</v>
      </c>
      <c r="O81" s="14">
        <f>IFERROR(VLOOKUP($A81,[1]SIGEF!$A:$P,14,0),0)</f>
        <v>0</v>
      </c>
      <c r="P81" s="14">
        <f>IFERROR(VLOOKUP($A81,[1]SIGEF!$A:$P,15,0),0)</f>
        <v>0</v>
      </c>
      <c r="Q81" s="14">
        <f>E81+F81+G81+H81+I81+J81+K81+L81+M81+N81+O81+P81</f>
        <v>0</v>
      </c>
    </row>
    <row r="82" spans="1:17" x14ac:dyDescent="0.25">
      <c r="A82" s="1" t="s">
        <v>13</v>
      </c>
      <c r="B82" s="8" t="s">
        <v>12</v>
      </c>
      <c r="C82" s="14">
        <v>0</v>
      </c>
      <c r="D82" s="14">
        <v>0</v>
      </c>
      <c r="E82" s="14">
        <f>IFERROR(VLOOKUP($A82,[1]SIGEF!$A:$P,4,0),0)</f>
        <v>0</v>
      </c>
      <c r="F82" s="14">
        <f>IFERROR(VLOOKUP($A82,[1]SIGEF!$A:$P,5,0),0)</f>
        <v>0</v>
      </c>
      <c r="G82" s="14">
        <f>IFERROR(VLOOKUP($A82,[1]SIGEF!$A:$P,6,0),0)</f>
        <v>0</v>
      </c>
      <c r="H82" s="14">
        <f>IFERROR(VLOOKUP($A82,[1]SIGEF!$A:$P,7,0),0)</f>
        <v>0</v>
      </c>
      <c r="I82" s="14">
        <f>IFERROR(VLOOKUP($A82,[1]SIGEF!$A:$P,8,0),0)</f>
        <v>0</v>
      </c>
      <c r="J82" s="14">
        <f>IFERROR(VLOOKUP($A82,[1]SIGEF!$A:$P,9,0),0)</f>
        <v>0</v>
      </c>
      <c r="K82" s="14">
        <f>IFERROR(VLOOKUP($A82,[1]SIGEF!$A:$P,10,0),0)</f>
        <v>0</v>
      </c>
      <c r="L82" s="14">
        <f>IFERROR(VLOOKUP($A82,[1]SIGEF!$A:$P,11,0),0)</f>
        <v>0</v>
      </c>
      <c r="M82" s="14">
        <f>IFERROR(VLOOKUP($A82,[1]SIGEF!$A:$P,12,0),0)</f>
        <v>0</v>
      </c>
      <c r="N82" s="14">
        <f>IFERROR(VLOOKUP($A82,[1]SIGEF!$A:$P,13,0),0)</f>
        <v>0</v>
      </c>
      <c r="O82" s="14">
        <f>IFERROR(VLOOKUP($A82,[1]SIGEF!$A:$P,14,0),0)</f>
        <v>0</v>
      </c>
      <c r="P82" s="14">
        <f>IFERROR(VLOOKUP($A82,[1]SIGEF!$A:$P,15,0),0)</f>
        <v>0</v>
      </c>
      <c r="Q82" s="14">
        <f>E82+F82+G82+H82+I82+J82+K82+L82+M82+N82+O82+P82</f>
        <v>0</v>
      </c>
    </row>
    <row r="83" spans="1:17" x14ac:dyDescent="0.25">
      <c r="B83" s="15" t="s">
        <v>11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/>
      <c r="J83" s="11"/>
      <c r="K83" s="11"/>
      <c r="L83" s="11"/>
      <c r="M83" s="11"/>
      <c r="N83" s="11"/>
      <c r="O83" s="11"/>
      <c r="P83" s="11"/>
      <c r="Q83" s="11">
        <v>0</v>
      </c>
    </row>
    <row r="84" spans="1:17" x14ac:dyDescent="0.25">
      <c r="A84" s="1" t="s">
        <v>10</v>
      </c>
      <c r="B84" s="8" t="s">
        <v>9</v>
      </c>
      <c r="C84" s="14">
        <v>0</v>
      </c>
      <c r="D84" s="14">
        <v>0</v>
      </c>
      <c r="E84" s="14">
        <f>IFERROR(VLOOKUP($A84,[1]SIGEF!$A:$P,4,0),0)</f>
        <v>0</v>
      </c>
      <c r="F84" s="14">
        <f>IFERROR(VLOOKUP($A84,[1]SIGEF!$A:$P,5,0),0)</f>
        <v>0</v>
      </c>
      <c r="G84" s="14">
        <f>IFERROR(VLOOKUP($A84,[1]SIGEF!$A:$P,6,0),0)</f>
        <v>0</v>
      </c>
      <c r="H84" s="14">
        <f>IFERROR(VLOOKUP($A84,[1]SIGEF!$A:$P,7,0),0)</f>
        <v>0</v>
      </c>
      <c r="I84" s="14">
        <f>IFERROR(VLOOKUP($A84,[1]SIGEF!$A:$P,8,0),0)</f>
        <v>0</v>
      </c>
      <c r="J84" s="14">
        <f>IFERROR(VLOOKUP($A84,[1]SIGEF!$A:$P,9,0),0)</f>
        <v>0</v>
      </c>
      <c r="K84" s="14">
        <f>IFERROR(VLOOKUP($A84,[1]SIGEF!$A:$P,10,0),0)</f>
        <v>0</v>
      </c>
      <c r="L84" s="14">
        <f>IFERROR(VLOOKUP($A84,[1]SIGEF!$A:$P,11,0),0)</f>
        <v>0</v>
      </c>
      <c r="M84" s="14">
        <f>IFERROR(VLOOKUP($A84,[1]SIGEF!$A:$P,12,0),0)</f>
        <v>0</v>
      </c>
      <c r="N84" s="14">
        <f>IFERROR(VLOOKUP($A84,[1]SIGEF!$A:$P,13,0),0)</f>
        <v>0</v>
      </c>
      <c r="O84" s="14">
        <f>IFERROR(VLOOKUP($A84,[1]SIGEF!$A:$P,14,0),0)</f>
        <v>0</v>
      </c>
      <c r="P84" s="14">
        <f>IFERROR(VLOOKUP($A84,[1]SIGEF!$A:$P,15,0),0)</f>
        <v>0</v>
      </c>
      <c r="Q84" s="14">
        <f>E84+F84+G84+H84+I84+J84+K84+L84+M84+N84+O84+P84</f>
        <v>0</v>
      </c>
    </row>
    <row r="85" spans="1:17" x14ac:dyDescent="0.25">
      <c r="B85" s="13" t="s">
        <v>8</v>
      </c>
      <c r="C85" s="12">
        <f>C12+C18+C28+C38+C47+C54+C64</f>
        <v>3017699205</v>
      </c>
      <c r="D85" s="12">
        <f>D12+D18+D28+D38+D47+D54+D64</f>
        <v>3060457308.54</v>
      </c>
      <c r="E85" s="12">
        <f>E12+E18+E28+E38+E47+E54+E64</f>
        <v>99347377.019999996</v>
      </c>
      <c r="F85" s="12">
        <f>F12+F18+F28+F38+F47+F54+F64</f>
        <v>139818822.73000002</v>
      </c>
      <c r="G85" s="12">
        <f>G12+G18+G28+G38+G47+G54+G64</f>
        <v>168705501.16999999</v>
      </c>
      <c r="H85" s="12">
        <f>H12+H18+H28+H38+H47+H54+H64</f>
        <v>139330584.18000001</v>
      </c>
      <c r="I85" s="12">
        <f>I12+I18+I28+I38+I47+I54+I64</f>
        <v>143679639.97</v>
      </c>
      <c r="J85" s="12">
        <f>J12+J18+J28+J38+J47+J54+J64</f>
        <v>0</v>
      </c>
      <c r="K85" s="12">
        <f>K12+K18+K28+K38+K47+K54+K64</f>
        <v>0</v>
      </c>
      <c r="L85" s="12">
        <f>L12+L18+L28+L38+L47+L54+L64</f>
        <v>0</v>
      </c>
      <c r="M85" s="12">
        <f>M12+M18+M28+M38+M47+M54+M64</f>
        <v>0</v>
      </c>
      <c r="N85" s="12">
        <f>N12+N18+N28+N38+N47+N54+N64</f>
        <v>0</v>
      </c>
      <c r="O85" s="12">
        <f>O12+O18+O28+O38+O47+O54+O64</f>
        <v>0</v>
      </c>
      <c r="P85" s="12">
        <f>P12+P18+P28+P38+P47+P54+P64</f>
        <v>0</v>
      </c>
      <c r="Q85" s="12">
        <f>Q12+Q18+Q28+Q38+Q47+Q54+Q64</f>
        <v>690881925.06999993</v>
      </c>
    </row>
    <row r="86" spans="1:17" x14ac:dyDescent="0.25">
      <c r="B86" s="3" t="s">
        <v>7</v>
      </c>
      <c r="C86" s="3"/>
      <c r="D86" s="3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3"/>
      <c r="P86" s="3"/>
      <c r="Q86" s="3"/>
    </row>
    <row r="87" spans="1:17" ht="11.25" customHeight="1" x14ac:dyDescent="0.25">
      <c r="B87" s="9" t="s">
        <v>6</v>
      </c>
      <c r="C87" s="9"/>
      <c r="D87" s="9"/>
      <c r="E87" s="9"/>
      <c r="F87" s="9"/>
      <c r="G87" s="9"/>
      <c r="H87" s="9"/>
      <c r="I87" s="9"/>
      <c r="J87" s="9"/>
      <c r="K87" s="9"/>
      <c r="L87" s="3"/>
      <c r="M87" s="3"/>
      <c r="N87" s="3"/>
      <c r="O87" s="3"/>
      <c r="P87" s="3"/>
      <c r="Q87" s="3"/>
    </row>
    <row r="88" spans="1:17" ht="14.25" customHeight="1" x14ac:dyDescent="0.25">
      <c r="B88" s="10" t="s">
        <v>5</v>
      </c>
      <c r="C88" s="10"/>
      <c r="D88" s="10"/>
      <c r="E88" s="10"/>
      <c r="F88" s="10"/>
      <c r="G88" s="10"/>
      <c r="H88" s="10"/>
      <c r="I88" s="10"/>
      <c r="J88" s="10"/>
      <c r="K88" s="10"/>
      <c r="L88" s="3"/>
      <c r="M88" s="3"/>
      <c r="N88" s="3"/>
      <c r="O88" s="3"/>
      <c r="P88" s="3"/>
      <c r="Q88" s="3"/>
    </row>
    <row r="89" spans="1:17" ht="18" customHeight="1" x14ac:dyDescent="0.25">
      <c r="B89" s="9" t="s">
        <v>4</v>
      </c>
      <c r="C89" s="9"/>
      <c r="D89" s="9"/>
      <c r="E89" s="9"/>
      <c r="F89" s="9"/>
      <c r="G89" s="9"/>
      <c r="H89" s="9"/>
      <c r="I89" s="9"/>
      <c r="J89" s="9"/>
      <c r="K89" s="9"/>
      <c r="L89" s="3"/>
      <c r="M89" s="3"/>
      <c r="N89" s="3"/>
      <c r="O89" s="3"/>
      <c r="P89" s="3"/>
      <c r="Q89" s="3"/>
    </row>
    <row r="90" spans="1:17" ht="18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3"/>
      <c r="M90" s="3"/>
      <c r="N90" s="3"/>
      <c r="O90" s="3"/>
      <c r="P90" s="3"/>
      <c r="Q90" s="3"/>
    </row>
    <row r="91" spans="1:17" s="5" customFormat="1" x14ac:dyDescent="0.15">
      <c r="B91" s="7" t="s">
        <v>3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7" t="s">
        <v>2</v>
      </c>
      <c r="P91" s="6"/>
      <c r="Q91" s="6"/>
    </row>
    <row r="92" spans="1:17" x14ac:dyDescent="0.25">
      <c r="B92" s="4" t="s">
        <v>1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 t="s">
        <v>0</v>
      </c>
      <c r="P92" s="3"/>
      <c r="Q92" s="3"/>
    </row>
    <row r="93" spans="1:17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</sheetData>
  <mergeCells count="13">
    <mergeCell ref="B89:K89"/>
    <mergeCell ref="B9:B10"/>
    <mergeCell ref="C9:C10"/>
    <mergeCell ref="D9:D10"/>
    <mergeCell ref="E9:Q9"/>
    <mergeCell ref="B87:K87"/>
    <mergeCell ref="B88:K88"/>
    <mergeCell ref="B8:Q8"/>
    <mergeCell ref="B3:Q3"/>
    <mergeCell ref="B4:Q4"/>
    <mergeCell ref="B5:Q5"/>
    <mergeCell ref="B6:Q6"/>
    <mergeCell ref="B7:Q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732A-BE78-4818-A219-EB2C886EAA4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 0216 PRESUPUESTO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2022-06-21T15:07:17Z</dcterms:created>
  <dcterms:modified xsi:type="dcterms:W3CDTF">2022-06-21T15:08:19Z</dcterms:modified>
</cp:coreProperties>
</file>