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RRHH Agosto,Septiembre, octubre y noviembre\nov\"/>
    </mc:Choice>
  </mc:AlternateContent>
  <xr:revisionPtr revIDLastSave="0" documentId="8_{77A33DA7-2DAD-469B-8B2D-D07B72214BAE}" xr6:coauthVersionLast="47" xr6:coauthVersionMax="47" xr10:uidLastSave="{00000000-0000-0000-0000-000000000000}"/>
  <bookViews>
    <workbookView xWindow="10770" yWindow="525" windowWidth="10335" windowHeight="6585" xr2:uid="{E2112430-E2DC-441B-A96E-698C37E8C16B}"/>
  </bookViews>
  <sheets>
    <sheet name="CONTRATADOS" sheetId="2" r:id="rId1"/>
    <sheet name="Hoja1" sheetId="1" r:id="rId2"/>
  </sheets>
  <externalReferences>
    <externalReference r:id="rId3"/>
  </externalReferences>
  <definedNames>
    <definedName name="_xlnm.Print_Area" localSheetId="0">CONTRATADOS!$A$1:$M$45</definedName>
    <definedName name="_xlnm.Print_Titles" localSheetId="0">CONTRATADOS!$1:$7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B39" i="2"/>
  <c r="G39" i="2"/>
  <c r="H39" i="2"/>
  <c r="I39" i="2"/>
  <c r="J39" i="2"/>
  <c r="K39" i="2"/>
  <c r="L39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<sst xmlns="http://schemas.openxmlformats.org/spreadsheetml/2006/main" count="175" uniqueCount="81">
  <si>
    <t>Directora de Recursos Humanos</t>
  </si>
  <si>
    <t>Gianella Pereira</t>
  </si>
  <si>
    <t>TOTAL</t>
  </si>
  <si>
    <t>F</t>
  </si>
  <si>
    <t>Contratado</t>
  </si>
  <si>
    <t>VICEMINISTERIO DE IDENTIDAD CULTURAL Y C</t>
  </si>
  <si>
    <t>VIGILANTE DE SALA</t>
  </si>
  <si>
    <t>RISSELYS DURAN PADILLA</t>
  </si>
  <si>
    <t>M</t>
  </si>
  <si>
    <t>DIRECCION GENERAL DE MUSEOS</t>
  </si>
  <si>
    <t>SERENO</t>
  </si>
  <si>
    <t>ODALIS PAULINO CORREA</t>
  </si>
  <si>
    <t>JARDINERO (A)</t>
  </si>
  <si>
    <t>WILSON ANTONIO RAMIREZ DIAZ</t>
  </si>
  <si>
    <t>SUPERVISOR (A)</t>
  </si>
  <si>
    <t>MARIA MAGDALENA PATIÑO DE LOS SANTOS</t>
  </si>
  <si>
    <t>YONATHAN MAURICIO GARCIA DURAN</t>
  </si>
  <si>
    <t>YENDY BIENVENIDA DOMINGUEZ JIMENEZ</t>
  </si>
  <si>
    <t>RUTH ESTHER GUILLEN PUNTIER</t>
  </si>
  <si>
    <t>PEDRO MICHAEL SANTANA PAEZ</t>
  </si>
  <si>
    <t>PAMELA LISBETH BAEZ</t>
  </si>
  <si>
    <t>NIKAURY MANZUETA DIAZ</t>
  </si>
  <si>
    <t>LUIS ARVERONI REYES GARCIA</t>
  </si>
  <si>
    <t>LETICIA ANTONIA PEREZ CUEVAS</t>
  </si>
  <si>
    <t>KEIDILYN DE JESUS CUEVAS ARIAS</t>
  </si>
  <si>
    <t>JOSE ENMANUEL CANELA ESCAÑO</t>
  </si>
  <si>
    <t>JOELINA CHEVALIER MANZUETA</t>
  </si>
  <si>
    <t>ELIZABETH PUJOLS PEREZ</t>
  </si>
  <si>
    <t>CARMEN IDELIS GARCIA BRITO</t>
  </si>
  <si>
    <t>ASHLY ESMERALDA CASTRO CANELA</t>
  </si>
  <si>
    <t>ENCARGADO (A)</t>
  </si>
  <si>
    <t>HENRIK EUCLIDES SOLANO AVILA</t>
  </si>
  <si>
    <t>DIRECCION NACIONAL DE PATRIMONIO MONUMEN</t>
  </si>
  <si>
    <t>AUXILIAR</t>
  </si>
  <si>
    <t>EURYS NOEL PAREDES RODRIGUEZ</t>
  </si>
  <si>
    <t>DEPARTAMENTO DE INVENTARIO DE BIENES CUL</t>
  </si>
  <si>
    <t>AUXILIAR BIBLIOTECA</t>
  </si>
  <si>
    <t>AMANDA JESSICA ANDRICKSON DE BURGOS</t>
  </si>
  <si>
    <t>ARQUITECTO (A)</t>
  </si>
  <si>
    <t>EDDY RICHARD MARTELL BRAZOBAN</t>
  </si>
  <si>
    <t>GRAN TEATRO DEL CIBAO</t>
  </si>
  <si>
    <t>ENC. COMPRAS</t>
  </si>
  <si>
    <t>DAYSI MIGUELINA JIMENEZ DE SECLI</t>
  </si>
  <si>
    <t>TEATRO NACIONAL</t>
  </si>
  <si>
    <t>DIRECTOR (A) TECNICO (A)</t>
  </si>
  <si>
    <t>MILTON CRUZ SANCHEZ</t>
  </si>
  <si>
    <t>VICEMINISTERIO DE CREATIVIDAD Y FORMACIO</t>
  </si>
  <si>
    <t>ASISTENTE</t>
  </si>
  <si>
    <t>MARTHA BEATRIZ SILFA AQUINO</t>
  </si>
  <si>
    <t>DEPARTAMENTO DE DESARROLLO INSTITUCIONAL</t>
  </si>
  <si>
    <t>COORDINADOR (A)</t>
  </si>
  <si>
    <t>DANIA MERCEDES FERMIN GONZALEZ</t>
  </si>
  <si>
    <t>DIRECCION DE PLANIFICACION Y DESARROLLO</t>
  </si>
  <si>
    <t>SECRETARIA</t>
  </si>
  <si>
    <t>LOURDES YDALIZA SUZAÑA</t>
  </si>
  <si>
    <t>DIRECCION DE COMUNICACIONES</t>
  </si>
  <si>
    <t>FOTOGRAFO (A)</t>
  </si>
  <si>
    <t>CESAR ANTONIO GUZMAN BENCOSME</t>
  </si>
  <si>
    <t>DEPARTAMENTO DE COMPRAS Y CONTRATACIONES</t>
  </si>
  <si>
    <t>MARCOS FABIAN GARCIA ENCARNACION</t>
  </si>
  <si>
    <t>DIVISION DE TRANSPORTE</t>
  </si>
  <si>
    <t>CHOFER</t>
  </si>
  <si>
    <t>JUAN FRANCISCO GARCIA VALERIO</t>
  </si>
  <si>
    <t>FRANCISCO RAMON ACOSTA CASTILLO</t>
  </si>
  <si>
    <t>GENERO</t>
  </si>
  <si>
    <t>INGRESO NETO</t>
  </si>
  <si>
    <t>OTROS DESC.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</si>
  <si>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</si>
  <si>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</si>
  <si>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</si>
  <si>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</si>
  <si>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</si>
  <si>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</si>
  <si>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</si>
  <si>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</si>
  <si>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</si>
  <si>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</si>
  <si>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DEL PERSONAL CONTRATADOS EN SERVICIOS - CORRESPONDIENTE AL MES DE NOVIEMBRE DE 2021</t>
  </si>
  <si>
    <t>DEPTO. REGISTRO, CONTROL &amp; NOMINA</t>
  </si>
  <si>
    <t>DIRECCIÓN DE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</si>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</sst>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"/>
    <numFmt numFmtId="166" formatCode="dd/mm/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Gotham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1" applyFont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6" fontId="5" fillId="0" borderId="0" xfId="0" applyNumberFormat="1" applyFont="1" applyAlignment="1">
      <alignment horizontal="center" vertical="top" wrapText="1"/>
    </xf>
    <xf numFmtId="0" fontId="7" fillId="0" borderId="0" xfId="1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4" fontId="5" fillId="0" borderId="0" xfId="2" applyFont="1" applyFill="1" applyBorder="1" applyAlignment="1">
      <alignment vertical="top" wrapText="1"/>
    </xf>
    <xf numFmtId="164" fontId="0" fillId="0" borderId="0" xfId="2" applyFont="1" applyBorder="1" applyAlignment="1">
      <alignment vertical="top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0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</cellXfs>
  <cellStyles count="3">
    <cellStyle name="Millares 2" xfId="2" xr:uid="{64D6C34D-EDA6-46F3-A093-3F8C05C27684}"/>
    <cellStyle name="Normal" xfId="0" builtinId="0"/>
    <cellStyle name="Normal_Hoja1" xfId="1" xr:uid="{D5223627-CF6C-478B-99C8-11AB71D9A394}"/>
  </cellStyles>
  <dxfs count="3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d/mm/yyyy;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d/mm/yyyy;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alcChain" Target="calcChain.xml"/><Relationship Id="rId5" Type="http://schemas.openxmlformats.org/officeDocument/2006/relationships/styles" Target="styles.xml"/><Relationship Id="rId10" Type="http://schemas.microsoft.com/office/2017/06/relationships/rdRichValueTypes" Target="richData/rdRichValueTypes.xml"/><Relationship Id="rId4" Type="http://schemas.openxmlformats.org/officeDocument/2006/relationships/theme" Target="theme/theme1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2095500" cy="1112617"/>
    <xdr:pic>
      <xdr:nvPicPr>
        <xdr:cNvPr id="2" name="Imagen 1">
          <a:extLst>
            <a:ext uri="{FF2B5EF4-FFF2-40B4-BE49-F238E27FC236}">
              <a16:creationId xmlns:a16="http://schemas.microsoft.com/office/drawing/2014/main" id="{AE66A6EC-3A78-4FEE-8E5D-3224AD4CA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95500" cy="111261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11-NOVIEMBRE-2021-N&#211;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S"/>
      <sheetName val="CARR"/>
      <sheetName val="TIPOS"/>
      <sheetName val="MODNOV"/>
      <sheetName val="NOV"/>
      <sheetName val="CONT.CARG.CARR."/>
      <sheetName val="NOM.PERIOD.PRUEB.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fb t="e">#NAME?</fb>
    <v>4</v>
    <v>1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56DFD5-CFBC-41CF-AAC8-8B7E7D57E98B}" name="Tabla79" displayName="Tabla79" ref="A7:M39" totalsRowCount="1" headerRowDxfId="29" dataDxfId="28" totalsRowDxfId="27">
  <sortState xmlns:xlrd2="http://schemas.microsoft.com/office/spreadsheetml/2017/richdata2" ref="A8:L38">
    <sortCondition ref="C8:C38"/>
    <sortCondition ref="G8:G38"/>
  </sortState>
  <tableColumns count="13">
    <tableColumn id="1" xr3:uid="{902B2652-4C53-4277-AA16-C259BD267790}" name="NOMBRE Y APELLIDO" totalsRowLabel="TOTAL" dataDxfId="25" totalsRowDxfId="26"/>
    <tableColumn id="2" xr3:uid="{0234A17A-D0B0-4333-AE1B-2335C9C8F983}" name="CARGO" totalsRowFunction="count" dataDxfId="23" totalsRowDxfId="24"/>
    <tableColumn id="3" xr3:uid="{837759EB-761F-464F-B22E-D5A0708FCC91}" name="DIRECCIÓN O DEPARTAMENTO" dataDxfId="21" totalsRowDxfId="22"/>
    <tableColumn id="4" xr3:uid="{D3DC9158-452B-49BB-AFC7-509602987AAD}" name="CATEGORIA DEL SERVIDOR" dataDxfId="19" totalsRowDxfId="20"/>
    <tableColumn id="14" xr3:uid="{725444E6-BC2B-4A4C-AD80-1284A61B72E3}" name="DESDE" dataDxfId="17" totalsRowDxfId="18">
      <calculatedColumnFormula>_xlfn.XLOOKUP(Tabla79[[#This Row],[NOMBRE Y APELLIDO]],[1]!TFCONT[NOMBRES],[1]!TFCONT[DESDE])</calculatedColumnFormula>
    </tableColumn>
    <tableColumn id="15" xr3:uid="{3469AEB1-8CA4-407D-B524-E4394DDA5752}" name="HASTA" dataDxfId="15" totalsRowDxfId="16">
      <calculatedColumnFormula>_xlfn.XLOOKUP(Tabla79[[#This Row],[NOMBRE Y APELLIDO]],[1]!TFCONT[NOMBRES],[1]!TFCONT[HASTA])</calculatedColumnFormula>
    </tableColumn>
    <tableColumn id="5" xr3:uid="{39E189EA-3A1A-4210-B32E-54BE60B2581C}" name="INGRESO BRUTO" totalsRowFunction="sum" dataDxfId="13" totalsRowDxfId="14"/>
    <tableColumn id="8" xr3:uid="{EB515CFE-B2A9-405E-8A34-05BB6800E971}" name="ISR" totalsRowFunction="sum" dataDxfId="11" totalsRowDxfId="12"/>
    <tableColumn id="9" xr3:uid="{D4A78A6D-D926-4647-8CA0-46F052E37106}" name="SFS" totalsRowFunction="sum" dataDxfId="9" totalsRowDxfId="10"/>
    <tableColumn id="7" xr3:uid="{52CC3CF5-7C14-43E5-B4C3-12BA94D21237}" name="AFP" totalsRowFunction="sum" dataDxfId="7" totalsRowDxfId="8"/>
    <tableColumn id="11" xr3:uid="{5E8C253B-3A8F-4595-910B-13DAB64F3763}" name="OTROS DESC." totalsRowFunction="sum" dataDxfId="5" totalsRowDxfId="6"/>
    <tableColumn id="12" xr3:uid="{0C14D9D5-4725-4635-B827-74FDE7F3207C}" name="INGRESO NETO" totalsRowFunction="sum" dataDxfId="3" totalsRowDxfId="4"/>
    <tableColumn id="10" xr3:uid="{DAB029CE-4FD2-4409-9938-C93816227220}" name="GENERO" dataDxfId="1" totalsRowDxfId="2" dataCellStyle="Normal_Hoja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AD6F-689C-470D-BE78-78BA8BF2487A}">
  <sheetPr>
    <tabColor rgb="FF002060"/>
    <pageSetUpPr fitToPage="1"/>
  </sheetPr>
  <dimension ref="A1:M45"/>
  <sheetViews>
    <sheetView tabSelected="1" view="pageBreakPreview" zoomScaleNormal="85" zoomScaleSheetLayoutView="100" workbookViewId="0"/>
  </sheetViews>
  <sheetFormatPr baseColWidth="10" defaultRowHeight="15"/>
  <cols>
    <col min="1" max="1" width="39.42578125" style="1" customWidth="1"/>
    <col min="2" max="2" width="25" style="1" customWidth="1"/>
    <col min="3" max="3" width="49.140625" style="1" customWidth="1"/>
    <col min="4" max="4" width="13.140625" style="1" customWidth="1"/>
    <col min="5" max="6" width="10.7109375" style="1" bestFit="1" customWidth="1"/>
    <col min="7" max="7" width="11.5703125" style="1" bestFit="1" customWidth="1"/>
    <col min="8" max="10" width="10.5703125" style="1" bestFit="1" customWidth="1"/>
    <col min="11" max="11" width="11" style="1" bestFit="1" customWidth="1"/>
    <col min="12" max="12" width="11.5703125" style="1" bestFit="1" customWidth="1"/>
    <col min="13" max="13" width="7.42578125" style="1" bestFit="1" customWidth="1"/>
    <col min="14" max="16384" width="11.42578125" style="1"/>
  </cols>
  <sheetData>
    <row r="1" spans="1:13">
      <c r="A1" s="1" t="s">
        <v>80</v>
      </c>
      <c r="D1" s="2"/>
      <c r="E1" s="2"/>
      <c r="F1" s="2"/>
      <c r="G1" s="2"/>
      <c r="H1" s="2"/>
      <c r="I1" s="2"/>
      <c r="J1" s="2"/>
      <c r="K1" s="2"/>
      <c r="L1" s="2"/>
      <c r="M1" s="22"/>
    </row>
    <row r="2" spans="1:13"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B3" s="21" t="s">
        <v>79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B4" s="20" t="s">
        <v>78</v>
      </c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15.75">
      <c r="B5" s="19" t="s">
        <v>77</v>
      </c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45">
      <c r="A7" s="17" t="s">
        <v>76</v>
      </c>
      <c r="B7" s="17" t="s">
        <v>75</v>
      </c>
      <c r="C7" s="17" t="s">
        <v>74</v>
      </c>
      <c r="D7" s="17" t="s">
        <v>73</v>
      </c>
      <c r="E7" s="16" t="s">
        <v>72</v>
      </c>
      <c r="F7" s="16" t="s">
        <v>71</v>
      </c>
      <c r="G7" s="16" t="s">
        <v>70</v>
      </c>
      <c r="H7" s="16" t="s">
        <v>69</v>
      </c>
      <c r="I7" s="16" t="s">
        <v>68</v>
      </c>
      <c r="J7" s="16" t="s">
        <v>67</v>
      </c>
      <c r="K7" s="16" t="s">
        <v>66</v>
      </c>
      <c r="L7" s="16" t="s">
        <v>65</v>
      </c>
      <c r="M7" s="16" t="s">
        <v>64</v>
      </c>
    </row>
    <row r="8" spans="1:13">
      <c r="A8" s="11" t="s">
        <v>63</v>
      </c>
      <c r="B8" s="11" t="s">
        <v>61</v>
      </c>
      <c r="C8" s="11" t="s">
        <v>60</v>
      </c>
      <c r="D8" s="11" t="s">
        <v>4</v>
      </c>
      <c r="E8" s="10" t="e" vm="1">
        <f ca="1">_xlfn.XLOOKUP(Tabla79[[#This Row],[NOMBRE Y APELLIDO]],[1]!TFCONT[NOMBRES],[1]!TFCONT[DESDE])</f>
        <v>#NAME?</v>
      </c>
      <c r="F8" s="10" t="e" vm="1">
        <f ca="1">_xlfn.XLOOKUP(Tabla79[[#This Row],[NOMBRE Y APELLIDO]],[1]!TFCONT[NOMBRES],[1]!TFCONT[HASTA])</f>
        <v>#NAME?</v>
      </c>
      <c r="G8" s="9">
        <v>30000</v>
      </c>
      <c r="H8" s="9">
        <v>0</v>
      </c>
      <c r="I8" s="9">
        <v>912</v>
      </c>
      <c r="J8" s="9">
        <v>861</v>
      </c>
      <c r="K8" s="9">
        <v>25</v>
      </c>
      <c r="L8" s="9">
        <v>28202</v>
      </c>
      <c r="M8" s="8" t="s">
        <v>8</v>
      </c>
    </row>
    <row r="9" spans="1:13">
      <c r="A9" s="11" t="s">
        <v>62</v>
      </c>
      <c r="B9" s="11" t="s">
        <v>61</v>
      </c>
      <c r="C9" s="11" t="s">
        <v>60</v>
      </c>
      <c r="D9" s="11" t="s">
        <v>4</v>
      </c>
      <c r="E9" s="10" t="e" vm="1">
        <f ca="1">_xlfn.XLOOKUP(Tabla79[[#This Row],[NOMBRE Y APELLIDO]],[1]!TFCONT[NOMBRES],[1]!TFCONT[DESDE])</f>
        <v>#NAME?</v>
      </c>
      <c r="F9" s="10" t="e" vm="1">
        <f ca="1">_xlfn.XLOOKUP(Tabla79[[#This Row],[NOMBRE Y APELLIDO]],[1]!TFCONT[NOMBRES],[1]!TFCONT[HASTA])</f>
        <v>#NAME?</v>
      </c>
      <c r="G9" s="9">
        <v>30000</v>
      </c>
      <c r="H9" s="9">
        <v>0</v>
      </c>
      <c r="I9" s="9">
        <v>912</v>
      </c>
      <c r="J9" s="9">
        <v>861</v>
      </c>
      <c r="K9" s="9">
        <v>25</v>
      </c>
      <c r="L9" s="9">
        <v>28202</v>
      </c>
      <c r="M9" s="8" t="s">
        <v>8</v>
      </c>
    </row>
    <row r="10" spans="1:13">
      <c r="A10" s="11" t="s">
        <v>59</v>
      </c>
      <c r="B10" s="11" t="s">
        <v>33</v>
      </c>
      <c r="C10" s="11" t="s">
        <v>58</v>
      </c>
      <c r="D10" s="11" t="s">
        <v>4</v>
      </c>
      <c r="E10" s="10" t="e" vm="1">
        <f ca="1">_xlfn.XLOOKUP(Tabla79[[#This Row],[NOMBRE Y APELLIDO]],[1]!TFCONT[NOMBRES],[1]!TFCONT[DESDE])</f>
        <v>#NAME?</v>
      </c>
      <c r="F10" s="10" t="e" vm="1">
        <f ca="1">_xlfn.XLOOKUP(Tabla79[[#This Row],[NOMBRE Y APELLIDO]],[1]!TFCONT[NOMBRES],[1]!TFCONT[HASTA])</f>
        <v>#NAME?</v>
      </c>
      <c r="G10" s="9">
        <v>65000</v>
      </c>
      <c r="H10" s="9">
        <v>4427.58</v>
      </c>
      <c r="I10" s="9">
        <v>1976</v>
      </c>
      <c r="J10" s="9">
        <v>1865.5</v>
      </c>
      <c r="K10" s="9">
        <v>325.00000000000182</v>
      </c>
      <c r="L10" s="9">
        <v>56405.919999999998</v>
      </c>
      <c r="M10" s="8" t="s">
        <v>8</v>
      </c>
    </row>
    <row r="11" spans="1:13">
      <c r="A11" s="11" t="s">
        <v>57</v>
      </c>
      <c r="B11" s="11" t="s">
        <v>56</v>
      </c>
      <c r="C11" s="11" t="s">
        <v>55</v>
      </c>
      <c r="D11" s="11" t="s">
        <v>4</v>
      </c>
      <c r="E11" s="10" t="e" vm="1">
        <f ca="1">_xlfn.XLOOKUP(Tabla79[[#This Row],[NOMBRE Y APELLIDO]],[1]!TFCONT[NOMBRES],[1]!TFCONT[DESDE])</f>
        <v>#NAME?</v>
      </c>
      <c r="F11" s="10" t="e" vm="1">
        <f ca="1">_xlfn.XLOOKUP(Tabla79[[#This Row],[NOMBRE Y APELLIDO]],[1]!TFCONT[NOMBRES],[1]!TFCONT[HASTA])</f>
        <v>#NAME?</v>
      </c>
      <c r="G11" s="9">
        <v>45000</v>
      </c>
      <c r="H11" s="9">
        <v>1148.33</v>
      </c>
      <c r="I11" s="9">
        <v>1368</v>
      </c>
      <c r="J11" s="9">
        <v>1291.5</v>
      </c>
      <c r="K11" s="9">
        <v>25.000000000001819</v>
      </c>
      <c r="L11" s="9">
        <v>41167.17</v>
      </c>
      <c r="M11" s="8" t="s">
        <v>8</v>
      </c>
    </row>
    <row r="12" spans="1:13">
      <c r="A12" s="11" t="s">
        <v>54</v>
      </c>
      <c r="B12" s="11" t="s">
        <v>53</v>
      </c>
      <c r="C12" s="11" t="s">
        <v>52</v>
      </c>
      <c r="D12" s="11" t="s">
        <v>4</v>
      </c>
      <c r="E12" s="10" t="e" vm="1">
        <f ca="1">_xlfn.XLOOKUP(Tabla79[[#This Row],[NOMBRE Y APELLIDO]],[1]!TFCONT[NOMBRES],[1]!TFCONT[DESDE])</f>
        <v>#NAME?</v>
      </c>
      <c r="F12" s="10" t="e" vm="1">
        <f ca="1">_xlfn.XLOOKUP(Tabla79[[#This Row],[NOMBRE Y APELLIDO]],[1]!TFCONT[NOMBRES],[1]!TFCONT[HASTA])</f>
        <v>#NAME?</v>
      </c>
      <c r="G12" s="9">
        <v>35000</v>
      </c>
      <c r="H12" s="9">
        <v>0</v>
      </c>
      <c r="I12" s="9">
        <v>1064</v>
      </c>
      <c r="J12" s="9">
        <v>1004.5</v>
      </c>
      <c r="K12" s="9">
        <v>625</v>
      </c>
      <c r="L12" s="9">
        <v>32306.5</v>
      </c>
      <c r="M12" s="8" t="s">
        <v>3</v>
      </c>
    </row>
    <row r="13" spans="1:13">
      <c r="A13" s="11" t="s">
        <v>51</v>
      </c>
      <c r="B13" s="11" t="s">
        <v>50</v>
      </c>
      <c r="C13" s="11" t="s">
        <v>49</v>
      </c>
      <c r="D13" s="11" t="s">
        <v>4</v>
      </c>
      <c r="E13" s="10" t="e" vm="1">
        <f ca="1">_xlfn.XLOOKUP(Tabla79[[#This Row],[NOMBRE Y APELLIDO]],[1]!TFCONT[NOMBRES],[1]!TFCONT[DESDE])</f>
        <v>#NAME?</v>
      </c>
      <c r="F13" s="10" t="e" vm="1">
        <f ca="1">_xlfn.XLOOKUP(Tabla79[[#This Row],[NOMBRE Y APELLIDO]],[1]!TFCONT[NOMBRES],[1]!TFCONT[HASTA])</f>
        <v>#NAME?</v>
      </c>
      <c r="G13" s="15">
        <v>70000</v>
      </c>
      <c r="H13" s="15">
        <v>5098.45</v>
      </c>
      <c r="I13" s="15">
        <v>2128</v>
      </c>
      <c r="J13" s="15">
        <v>2009</v>
      </c>
      <c r="K13" s="15">
        <v>1375.12</v>
      </c>
      <c r="L13" s="15">
        <v>59389.43</v>
      </c>
      <c r="M13" s="8" t="s">
        <v>3</v>
      </c>
    </row>
    <row r="14" spans="1:13">
      <c r="A14" s="11" t="s">
        <v>48</v>
      </c>
      <c r="B14" s="11" t="s">
        <v>47</v>
      </c>
      <c r="C14" s="11" t="s">
        <v>46</v>
      </c>
      <c r="D14" s="11" t="s">
        <v>4</v>
      </c>
      <c r="E14" s="10" t="e" vm="1">
        <f ca="1">_xlfn.XLOOKUP(Tabla79[[#This Row],[NOMBRE Y APELLIDO]],[1]!TFCONT[NOMBRES],[1]!TFCONT[DESDE])</f>
        <v>#NAME?</v>
      </c>
      <c r="F14" s="10" t="e" vm="1">
        <f ca="1">_xlfn.XLOOKUP(Tabla79[[#This Row],[NOMBRE Y APELLIDO]],[1]!TFCONT[NOMBRES],[1]!TFCONT[HASTA])</f>
        <v>#NAME?</v>
      </c>
      <c r="G14" s="9">
        <v>45000</v>
      </c>
      <c r="H14" s="9">
        <v>1148.33</v>
      </c>
      <c r="I14" s="9">
        <v>1368</v>
      </c>
      <c r="J14" s="9">
        <v>1291.5</v>
      </c>
      <c r="K14" s="9">
        <v>25.000000000001819</v>
      </c>
      <c r="L14" s="9">
        <v>41167.17</v>
      </c>
      <c r="M14" s="8" t="s">
        <v>3</v>
      </c>
    </row>
    <row r="15" spans="1:13">
      <c r="A15" s="13" t="s">
        <v>45</v>
      </c>
      <c r="B15" s="13" t="s">
        <v>44</v>
      </c>
      <c r="C15" s="13" t="s">
        <v>43</v>
      </c>
      <c r="D15" s="11" t="s">
        <v>4</v>
      </c>
      <c r="E15" s="10" t="e" vm="1">
        <f ca="1">_xlfn.XLOOKUP(Tabla79[[#This Row],[NOMBRE Y APELLIDO]],[1]!TFCONT[NOMBRES],[1]!TFCONT[DESDE])</f>
        <v>#NAME?</v>
      </c>
      <c r="F15" s="10" t="e" vm="1">
        <f ca="1">_xlfn.XLOOKUP(Tabla79[[#This Row],[NOMBRE Y APELLIDO]],[1]!TFCONT[NOMBRES],[1]!TFCONT[HASTA])</f>
        <v>#NAME?</v>
      </c>
      <c r="G15" s="9">
        <v>75000</v>
      </c>
      <c r="H15" s="9">
        <v>6309.38</v>
      </c>
      <c r="I15" s="9">
        <v>2280</v>
      </c>
      <c r="J15" s="9">
        <v>2152.5</v>
      </c>
      <c r="K15" s="9">
        <v>24.999999999997272</v>
      </c>
      <c r="L15" s="9">
        <v>64233.120000000003</v>
      </c>
      <c r="M15" s="12" t="s">
        <v>8</v>
      </c>
    </row>
    <row r="16" spans="1:13">
      <c r="A16" s="13" t="s">
        <v>42</v>
      </c>
      <c r="B16" s="13" t="s">
        <v>41</v>
      </c>
      <c r="C16" s="13" t="s">
        <v>40</v>
      </c>
      <c r="D16" s="11" t="s">
        <v>4</v>
      </c>
      <c r="E16" s="10" t="e" vm="1">
        <f ca="1">_xlfn.XLOOKUP(Tabla79[[#This Row],[NOMBRE Y APELLIDO]],[1]!TFCONT[NOMBRES],[1]!TFCONT[DESDE])</f>
        <v>#NAME?</v>
      </c>
      <c r="F16" s="10" t="e" vm="1">
        <f ca="1">_xlfn.XLOOKUP(Tabla79[[#This Row],[NOMBRE Y APELLIDO]],[1]!TFCONT[NOMBRES],[1]!TFCONT[HASTA])</f>
        <v>#NAME?</v>
      </c>
      <c r="G16" s="9">
        <v>45000</v>
      </c>
      <c r="H16" s="9">
        <v>1148.33</v>
      </c>
      <c r="I16" s="9">
        <v>1368</v>
      </c>
      <c r="J16" s="9">
        <v>1291.5</v>
      </c>
      <c r="K16" s="9">
        <v>25.000000000001819</v>
      </c>
      <c r="L16" s="9">
        <v>41167.17</v>
      </c>
      <c r="M16" s="12" t="s">
        <v>3</v>
      </c>
    </row>
    <row r="17" spans="1:13">
      <c r="A17" s="11" t="s">
        <v>39</v>
      </c>
      <c r="B17" s="11" t="s">
        <v>38</v>
      </c>
      <c r="C17" s="11" t="s">
        <v>35</v>
      </c>
      <c r="D17" s="11" t="s">
        <v>4</v>
      </c>
      <c r="E17" s="10" t="e" vm="1">
        <f ca="1">_xlfn.XLOOKUP(Tabla79[[#This Row],[NOMBRE Y APELLIDO]],[1]!TFCONT[NOMBRES],[1]!TFCONT[DESDE])</f>
        <v>#NAME?</v>
      </c>
      <c r="F17" s="10" t="e" vm="1">
        <f ca="1">_xlfn.XLOOKUP(Tabla79[[#This Row],[NOMBRE Y APELLIDO]],[1]!TFCONT[NOMBRES],[1]!TFCONT[HASTA])</f>
        <v>#NAME?</v>
      </c>
      <c r="G17" s="9">
        <v>45000</v>
      </c>
      <c r="H17" s="9">
        <v>1148.33</v>
      </c>
      <c r="I17" s="9">
        <v>1368</v>
      </c>
      <c r="J17" s="9">
        <v>1291.5</v>
      </c>
      <c r="K17" s="9">
        <v>25.000000000001819</v>
      </c>
      <c r="L17" s="9">
        <v>41167.17</v>
      </c>
      <c r="M17" s="8" t="s">
        <v>8</v>
      </c>
    </row>
    <row r="18" spans="1:13" ht="17.25" customHeight="1">
      <c r="A18" s="11" t="s">
        <v>37</v>
      </c>
      <c r="B18" s="11" t="s">
        <v>36</v>
      </c>
      <c r="C18" s="11" t="s">
        <v>35</v>
      </c>
      <c r="D18" s="11" t="s">
        <v>4</v>
      </c>
      <c r="E18" s="10" t="e" vm="1">
        <f ca="1">_xlfn.XLOOKUP(Tabla79[[#This Row],[NOMBRE Y APELLIDO]],[1]!TFCONT[NOMBRES],[1]!TFCONT[DESDE])</f>
        <v>#NAME?</v>
      </c>
      <c r="F18" s="10" t="e" vm="1">
        <f ca="1">_xlfn.XLOOKUP(Tabla79[[#This Row],[NOMBRE Y APELLIDO]],[1]!TFCONT[NOMBRES],[1]!TFCONT[HASTA])</f>
        <v>#NAME?</v>
      </c>
      <c r="G18" s="9">
        <v>25000</v>
      </c>
      <c r="H18" s="9">
        <v>0</v>
      </c>
      <c r="I18" s="9">
        <v>760</v>
      </c>
      <c r="J18" s="9">
        <v>717.5</v>
      </c>
      <c r="K18" s="9">
        <v>25</v>
      </c>
      <c r="L18" s="9">
        <v>23497.5</v>
      </c>
      <c r="M18" s="8" t="s">
        <v>3</v>
      </c>
    </row>
    <row r="19" spans="1:13">
      <c r="A19" s="11" t="s">
        <v>34</v>
      </c>
      <c r="B19" s="11" t="s">
        <v>33</v>
      </c>
      <c r="C19" s="11" t="s">
        <v>32</v>
      </c>
      <c r="D19" s="11" t="s">
        <v>4</v>
      </c>
      <c r="E19" s="10" t="e" vm="1">
        <f ca="1">_xlfn.XLOOKUP(Tabla79[[#This Row],[NOMBRE Y APELLIDO]],[1]!TFCONT[NOMBRES],[1]!TFCONT[DESDE])</f>
        <v>#NAME?</v>
      </c>
      <c r="F19" s="10" t="e" vm="1">
        <f ca="1">_xlfn.XLOOKUP(Tabla79[[#This Row],[NOMBRE Y APELLIDO]],[1]!TFCONT[NOMBRES],[1]!TFCONT[HASTA])</f>
        <v>#NAME?</v>
      </c>
      <c r="G19" s="9">
        <v>25000</v>
      </c>
      <c r="H19" s="9">
        <v>0</v>
      </c>
      <c r="I19" s="9">
        <v>760</v>
      </c>
      <c r="J19" s="9">
        <v>717.5</v>
      </c>
      <c r="K19" s="9">
        <v>1375.119999999999</v>
      </c>
      <c r="L19" s="9">
        <v>22147.38</v>
      </c>
      <c r="M19" s="8" t="s">
        <v>8</v>
      </c>
    </row>
    <row r="20" spans="1:13">
      <c r="A20" s="13" t="s">
        <v>31</v>
      </c>
      <c r="B20" s="13" t="s">
        <v>30</v>
      </c>
      <c r="C20" s="13" t="s">
        <v>9</v>
      </c>
      <c r="D20" s="11" t="s">
        <v>4</v>
      </c>
      <c r="E20" s="10" t="e" vm="1">
        <f ca="1">_xlfn.XLOOKUP(Tabla79[[#This Row],[NOMBRE Y APELLIDO]],[1]!TFCONT[NOMBRES],[1]!TFCONT[DESDE])</f>
        <v>#NAME?</v>
      </c>
      <c r="F20" s="10" t="e" vm="1">
        <f ca="1">_xlfn.XLOOKUP(Tabla79[[#This Row],[NOMBRE Y APELLIDO]],[1]!TFCONT[NOMBRES],[1]!TFCONT[HASTA])</f>
        <v>#NAME?</v>
      </c>
      <c r="G20" s="9">
        <v>26250</v>
      </c>
      <c r="H20" s="9">
        <v>0</v>
      </c>
      <c r="I20" s="9">
        <v>798</v>
      </c>
      <c r="J20" s="9">
        <v>753.38</v>
      </c>
      <c r="K20" s="9">
        <v>25.000000000001023</v>
      </c>
      <c r="L20" s="9">
        <v>24673.62</v>
      </c>
      <c r="M20" s="12" t="s">
        <v>8</v>
      </c>
    </row>
    <row r="21" spans="1:13">
      <c r="A21" s="11" t="s">
        <v>29</v>
      </c>
      <c r="B21" s="11" t="s">
        <v>6</v>
      </c>
      <c r="C21" s="11" t="s">
        <v>9</v>
      </c>
      <c r="D21" s="11" t="s">
        <v>4</v>
      </c>
      <c r="E21" s="10" t="e" vm="1">
        <f ca="1">_xlfn.XLOOKUP(Tabla79[[#This Row],[NOMBRE Y APELLIDO]],[1]!TFCONT[NOMBRES],[1]!TFCONT[DESDE])</f>
        <v>#NAME?</v>
      </c>
      <c r="F21" s="10" t="e" vm="1">
        <f ca="1">_xlfn.XLOOKUP(Tabla79[[#This Row],[NOMBRE Y APELLIDO]],[1]!TFCONT[NOMBRES],[1]!TFCONT[HASTA])</f>
        <v>#NAME?</v>
      </c>
      <c r="G21" s="9">
        <v>25000</v>
      </c>
      <c r="H21" s="9">
        <v>0</v>
      </c>
      <c r="I21" s="9">
        <v>760</v>
      </c>
      <c r="J21" s="9">
        <v>717.5</v>
      </c>
      <c r="K21" s="9">
        <v>25</v>
      </c>
      <c r="L21" s="9">
        <v>23497.5</v>
      </c>
      <c r="M21" s="8" t="s">
        <v>3</v>
      </c>
    </row>
    <row r="22" spans="1:13">
      <c r="A22" s="13" t="s">
        <v>28</v>
      </c>
      <c r="B22" s="13" t="s">
        <v>6</v>
      </c>
      <c r="C22" s="13" t="s">
        <v>9</v>
      </c>
      <c r="D22" s="11" t="s">
        <v>4</v>
      </c>
      <c r="E22" s="10" t="e" vm="1">
        <f ca="1">_xlfn.XLOOKUP(Tabla79[[#This Row],[NOMBRE Y APELLIDO]],[1]!TFCONT[NOMBRES],[1]!TFCONT[DESDE])</f>
        <v>#NAME?</v>
      </c>
      <c r="F22" s="10" t="e" vm="1">
        <f ca="1">_xlfn.XLOOKUP(Tabla79[[#This Row],[NOMBRE Y APELLIDO]],[1]!TFCONT[NOMBRES],[1]!TFCONT[HASTA])</f>
        <v>#NAME?</v>
      </c>
      <c r="G22" s="9">
        <v>25000</v>
      </c>
      <c r="H22" s="9">
        <v>0</v>
      </c>
      <c r="I22" s="9">
        <v>760</v>
      </c>
      <c r="J22" s="9">
        <v>717.5</v>
      </c>
      <c r="K22" s="9">
        <v>25</v>
      </c>
      <c r="L22" s="9">
        <v>23497.5</v>
      </c>
      <c r="M22" s="12" t="s">
        <v>3</v>
      </c>
    </row>
    <row r="23" spans="1:13">
      <c r="A23" s="11" t="s">
        <v>27</v>
      </c>
      <c r="B23" s="11" t="s">
        <v>6</v>
      </c>
      <c r="C23" s="11" t="s">
        <v>9</v>
      </c>
      <c r="D23" s="11" t="s">
        <v>4</v>
      </c>
      <c r="E23" s="10" t="e" vm="1">
        <f ca="1">_xlfn.XLOOKUP(Tabla79[[#This Row],[NOMBRE Y APELLIDO]],[1]!TFCONT[NOMBRES],[1]!TFCONT[DESDE])</f>
        <v>#NAME?</v>
      </c>
      <c r="F23" s="10" t="e" vm="1">
        <f ca="1">_xlfn.XLOOKUP(Tabla79[[#This Row],[NOMBRE Y APELLIDO]],[1]!TFCONT[NOMBRES],[1]!TFCONT[HASTA])</f>
        <v>#NAME?</v>
      </c>
      <c r="G23" s="9">
        <v>25000</v>
      </c>
      <c r="H23" s="9">
        <v>0</v>
      </c>
      <c r="I23" s="9">
        <v>760</v>
      </c>
      <c r="J23" s="9">
        <v>717.5</v>
      </c>
      <c r="K23" s="9">
        <v>25</v>
      </c>
      <c r="L23" s="9">
        <v>23497.5</v>
      </c>
      <c r="M23" s="8" t="s">
        <v>3</v>
      </c>
    </row>
    <row r="24" spans="1:13">
      <c r="A24" s="11" t="s">
        <v>26</v>
      </c>
      <c r="B24" s="11" t="s">
        <v>6</v>
      </c>
      <c r="C24" s="11" t="s">
        <v>9</v>
      </c>
      <c r="D24" s="11" t="s">
        <v>4</v>
      </c>
      <c r="E24" s="10" t="e" vm="1">
        <f ca="1">_xlfn.XLOOKUP(Tabla79[[#This Row],[NOMBRE Y APELLIDO]],[1]!TFCONT[NOMBRES],[1]!TFCONT[DESDE])</f>
        <v>#NAME?</v>
      </c>
      <c r="F24" s="10" t="e" vm="1">
        <f ca="1">_xlfn.XLOOKUP(Tabla79[[#This Row],[NOMBRE Y APELLIDO]],[1]!TFCONT[NOMBRES],[1]!TFCONT[HASTA])</f>
        <v>#NAME?</v>
      </c>
      <c r="G24" s="9">
        <v>25000</v>
      </c>
      <c r="H24" s="9">
        <v>0</v>
      </c>
      <c r="I24" s="9">
        <v>760</v>
      </c>
      <c r="J24" s="9">
        <v>717.5</v>
      </c>
      <c r="K24" s="9">
        <v>25</v>
      </c>
      <c r="L24" s="9">
        <v>23497.5</v>
      </c>
      <c r="M24" s="8" t="s">
        <v>3</v>
      </c>
    </row>
    <row r="25" spans="1:13">
      <c r="A25" s="11" t="s">
        <v>25</v>
      </c>
      <c r="B25" s="11" t="s">
        <v>6</v>
      </c>
      <c r="C25" s="11" t="s">
        <v>9</v>
      </c>
      <c r="D25" s="11" t="s">
        <v>4</v>
      </c>
      <c r="E25" s="10" t="e" vm="1">
        <f ca="1">_xlfn.XLOOKUP(Tabla79[[#This Row],[NOMBRE Y APELLIDO]],[1]!TFCONT[NOMBRES],[1]!TFCONT[DESDE])</f>
        <v>#NAME?</v>
      </c>
      <c r="F25" s="10" t="e" vm="1">
        <f ca="1">_xlfn.XLOOKUP(Tabla79[[#This Row],[NOMBRE Y APELLIDO]],[1]!TFCONT[NOMBRES],[1]!TFCONT[HASTA])</f>
        <v>#NAME?</v>
      </c>
      <c r="G25" s="14">
        <v>25000</v>
      </c>
      <c r="H25" s="14">
        <v>0</v>
      </c>
      <c r="I25" s="14">
        <v>760</v>
      </c>
      <c r="J25" s="14">
        <v>717.5</v>
      </c>
      <c r="K25" s="14">
        <v>25</v>
      </c>
      <c r="L25" s="14">
        <v>23497.5</v>
      </c>
      <c r="M25" s="8" t="s">
        <v>8</v>
      </c>
    </row>
    <row r="26" spans="1:13">
      <c r="A26" s="11" t="s">
        <v>24</v>
      </c>
      <c r="B26" s="11" t="s">
        <v>6</v>
      </c>
      <c r="C26" s="11" t="s">
        <v>9</v>
      </c>
      <c r="D26" s="11" t="s">
        <v>4</v>
      </c>
      <c r="E26" s="10" t="e" vm="1">
        <f ca="1">_xlfn.XLOOKUP(Tabla79[[#This Row],[NOMBRE Y APELLIDO]],[1]!TFCONT[NOMBRES],[1]!TFCONT[DESDE])</f>
        <v>#NAME?</v>
      </c>
      <c r="F26" s="10" t="e" vm="1">
        <f ca="1">_xlfn.XLOOKUP(Tabla79[[#This Row],[NOMBRE Y APELLIDO]],[1]!TFCONT[NOMBRES],[1]!TFCONT[HASTA])</f>
        <v>#NAME?</v>
      </c>
      <c r="G26" s="9">
        <v>25000</v>
      </c>
      <c r="H26" s="9">
        <v>0</v>
      </c>
      <c r="I26" s="9">
        <v>760</v>
      </c>
      <c r="J26" s="9">
        <v>717.5</v>
      </c>
      <c r="K26" s="9">
        <v>25</v>
      </c>
      <c r="L26" s="9">
        <v>23497.5</v>
      </c>
      <c r="M26" s="8" t="s">
        <v>3</v>
      </c>
    </row>
    <row r="27" spans="1:13">
      <c r="A27" s="11" t="s">
        <v>23</v>
      </c>
      <c r="B27" s="11" t="s">
        <v>6</v>
      </c>
      <c r="C27" s="11" t="s">
        <v>9</v>
      </c>
      <c r="D27" s="11" t="s">
        <v>4</v>
      </c>
      <c r="E27" s="10" t="e" vm="1">
        <f ca="1">_xlfn.XLOOKUP(Tabla79[[#This Row],[NOMBRE Y APELLIDO]],[1]!TFCONT[NOMBRES],[1]!TFCONT[DESDE])</f>
        <v>#NAME?</v>
      </c>
      <c r="F27" s="10" t="e" vm="1">
        <f ca="1">_xlfn.XLOOKUP(Tabla79[[#This Row],[NOMBRE Y APELLIDO]],[1]!TFCONT[NOMBRES],[1]!TFCONT[HASTA])</f>
        <v>#NAME?</v>
      </c>
      <c r="G27" s="9">
        <v>25000</v>
      </c>
      <c r="H27" s="9">
        <v>0</v>
      </c>
      <c r="I27" s="9">
        <v>760</v>
      </c>
      <c r="J27" s="9">
        <v>717.5</v>
      </c>
      <c r="K27" s="9">
        <v>25</v>
      </c>
      <c r="L27" s="9">
        <v>23497.5</v>
      </c>
      <c r="M27" s="8" t="s">
        <v>3</v>
      </c>
    </row>
    <row r="28" spans="1:13">
      <c r="A28" s="11" t="s">
        <v>22</v>
      </c>
      <c r="B28" s="11" t="s">
        <v>6</v>
      </c>
      <c r="C28" s="11" t="s">
        <v>9</v>
      </c>
      <c r="D28" s="11" t="s">
        <v>4</v>
      </c>
      <c r="E28" s="10" t="e" vm="1">
        <f ca="1">_xlfn.XLOOKUP(Tabla79[[#This Row],[NOMBRE Y APELLIDO]],[1]!TFCONT[NOMBRES],[1]!TFCONT[DESDE])</f>
        <v>#NAME?</v>
      </c>
      <c r="F28" s="10" t="e" vm="1">
        <f ca="1">_xlfn.XLOOKUP(Tabla79[[#This Row],[NOMBRE Y APELLIDO]],[1]!TFCONT[NOMBRES],[1]!TFCONT[HASTA])</f>
        <v>#NAME?</v>
      </c>
      <c r="G28" s="9">
        <v>25000</v>
      </c>
      <c r="H28" s="9">
        <v>0</v>
      </c>
      <c r="I28" s="9">
        <v>760</v>
      </c>
      <c r="J28" s="9">
        <v>717.5</v>
      </c>
      <c r="K28" s="9">
        <v>25</v>
      </c>
      <c r="L28" s="9">
        <v>23497.5</v>
      </c>
      <c r="M28" s="8" t="s">
        <v>8</v>
      </c>
    </row>
    <row r="29" spans="1:13">
      <c r="A29" s="13" t="s">
        <v>21</v>
      </c>
      <c r="B29" s="13" t="s">
        <v>6</v>
      </c>
      <c r="C29" s="13" t="s">
        <v>9</v>
      </c>
      <c r="D29" s="11" t="s">
        <v>4</v>
      </c>
      <c r="E29" s="10" t="e" vm="1">
        <f ca="1">_xlfn.XLOOKUP(Tabla79[[#This Row],[NOMBRE Y APELLIDO]],[1]!TFCONT[NOMBRES],[1]!TFCONT[DESDE])</f>
        <v>#NAME?</v>
      </c>
      <c r="F29" s="10" t="e" vm="1">
        <f ca="1">_xlfn.XLOOKUP(Tabla79[[#This Row],[NOMBRE Y APELLIDO]],[1]!TFCONT[NOMBRES],[1]!TFCONT[HASTA])</f>
        <v>#NAME?</v>
      </c>
      <c r="G29" s="9">
        <v>25000</v>
      </c>
      <c r="H29" s="9">
        <v>0</v>
      </c>
      <c r="I29" s="9">
        <v>760</v>
      </c>
      <c r="J29" s="9">
        <v>717.5</v>
      </c>
      <c r="K29" s="9">
        <v>25</v>
      </c>
      <c r="L29" s="9">
        <v>23497.5</v>
      </c>
      <c r="M29" s="12" t="s">
        <v>3</v>
      </c>
    </row>
    <row r="30" spans="1:13">
      <c r="A30" s="13" t="s">
        <v>20</v>
      </c>
      <c r="B30" s="13" t="s">
        <v>6</v>
      </c>
      <c r="C30" s="13" t="s">
        <v>9</v>
      </c>
      <c r="D30" s="11" t="s">
        <v>4</v>
      </c>
      <c r="E30" s="10" t="e" vm="1">
        <f ca="1">_xlfn.XLOOKUP(Tabla79[[#This Row],[NOMBRE Y APELLIDO]],[1]!TFCONT[NOMBRES],[1]!TFCONT[DESDE])</f>
        <v>#NAME?</v>
      </c>
      <c r="F30" s="10" t="e" vm="1">
        <f ca="1">_xlfn.XLOOKUP(Tabla79[[#This Row],[NOMBRE Y APELLIDO]],[1]!TFCONT[NOMBRES],[1]!TFCONT[HASTA])</f>
        <v>#NAME?</v>
      </c>
      <c r="G30" s="9">
        <v>25000</v>
      </c>
      <c r="H30" s="9">
        <v>0</v>
      </c>
      <c r="I30" s="9">
        <v>760</v>
      </c>
      <c r="J30" s="9">
        <v>717.5</v>
      </c>
      <c r="K30" s="9">
        <v>25</v>
      </c>
      <c r="L30" s="9">
        <v>23497.5</v>
      </c>
      <c r="M30" s="12" t="s">
        <v>3</v>
      </c>
    </row>
    <row r="31" spans="1:13">
      <c r="A31" s="11" t="s">
        <v>19</v>
      </c>
      <c r="B31" s="11" t="s">
        <v>6</v>
      </c>
      <c r="C31" s="11" t="s">
        <v>9</v>
      </c>
      <c r="D31" s="11" t="s">
        <v>4</v>
      </c>
      <c r="E31" s="10" t="e" vm="1">
        <f ca="1">_xlfn.XLOOKUP(Tabla79[[#This Row],[NOMBRE Y APELLIDO]],[1]!TFCONT[NOMBRES],[1]!TFCONT[DESDE])</f>
        <v>#NAME?</v>
      </c>
      <c r="F31" s="10" t="e" vm="1">
        <f ca="1">_xlfn.XLOOKUP(Tabla79[[#This Row],[NOMBRE Y APELLIDO]],[1]!TFCONT[NOMBRES],[1]!TFCONT[HASTA])</f>
        <v>#NAME?</v>
      </c>
      <c r="G31" s="14">
        <v>25000</v>
      </c>
      <c r="H31" s="14">
        <v>0</v>
      </c>
      <c r="I31" s="14">
        <v>760</v>
      </c>
      <c r="J31" s="14">
        <v>717.5</v>
      </c>
      <c r="K31" s="14">
        <v>25</v>
      </c>
      <c r="L31" s="14">
        <v>23497.5</v>
      </c>
      <c r="M31" s="8" t="s">
        <v>8</v>
      </c>
    </row>
    <row r="32" spans="1:13">
      <c r="A32" s="11" t="s">
        <v>18</v>
      </c>
      <c r="B32" s="11" t="s">
        <v>6</v>
      </c>
      <c r="C32" s="11" t="s">
        <v>9</v>
      </c>
      <c r="D32" s="11" t="s">
        <v>4</v>
      </c>
      <c r="E32" s="10" t="e" vm="1">
        <f ca="1">_xlfn.XLOOKUP(Tabla79[[#This Row],[NOMBRE Y APELLIDO]],[1]!TFCONT[NOMBRES],[1]!TFCONT[DESDE])</f>
        <v>#NAME?</v>
      </c>
      <c r="F32" s="10" t="e" vm="1">
        <f ca="1">_xlfn.XLOOKUP(Tabla79[[#This Row],[NOMBRE Y APELLIDO]],[1]!TFCONT[NOMBRES],[1]!TFCONT[HASTA])</f>
        <v>#NAME?</v>
      </c>
      <c r="G32" s="9">
        <v>25000</v>
      </c>
      <c r="H32" s="9">
        <v>0</v>
      </c>
      <c r="I32" s="9">
        <v>760</v>
      </c>
      <c r="J32" s="9">
        <v>717.5</v>
      </c>
      <c r="K32" s="9">
        <v>25</v>
      </c>
      <c r="L32" s="9">
        <v>23497.5</v>
      </c>
      <c r="M32" s="8" t="s">
        <v>3</v>
      </c>
    </row>
    <row r="33" spans="1:13">
      <c r="A33" s="11" t="s">
        <v>17</v>
      </c>
      <c r="B33" s="11" t="s">
        <v>6</v>
      </c>
      <c r="C33" s="11" t="s">
        <v>9</v>
      </c>
      <c r="D33" s="11" t="s">
        <v>4</v>
      </c>
      <c r="E33" s="10" t="e" vm="1">
        <f ca="1">_xlfn.XLOOKUP(Tabla79[[#This Row],[NOMBRE Y APELLIDO]],[1]!TFCONT[NOMBRES],[1]!TFCONT[DESDE])</f>
        <v>#NAME?</v>
      </c>
      <c r="F33" s="10" t="e" vm="1">
        <f ca="1">_xlfn.XLOOKUP(Tabla79[[#This Row],[NOMBRE Y APELLIDO]],[1]!TFCONT[NOMBRES],[1]!TFCONT[HASTA])</f>
        <v>#NAME?</v>
      </c>
      <c r="G33" s="9">
        <v>25000</v>
      </c>
      <c r="H33" s="9">
        <v>0</v>
      </c>
      <c r="I33" s="9">
        <v>760</v>
      </c>
      <c r="J33" s="9">
        <v>717.5</v>
      </c>
      <c r="K33" s="9">
        <v>1375.119999999999</v>
      </c>
      <c r="L33" s="9">
        <v>22147.38</v>
      </c>
      <c r="M33" s="8" t="s">
        <v>3</v>
      </c>
    </row>
    <row r="34" spans="1:13">
      <c r="A34" s="11" t="s">
        <v>16</v>
      </c>
      <c r="B34" s="11" t="s">
        <v>6</v>
      </c>
      <c r="C34" s="11" t="s">
        <v>9</v>
      </c>
      <c r="D34" s="11" t="s">
        <v>4</v>
      </c>
      <c r="E34" s="10" t="e" vm="1">
        <f ca="1">_xlfn.XLOOKUP(Tabla79[[#This Row],[NOMBRE Y APELLIDO]],[1]!TFCONT[NOMBRES],[1]!TFCONT[DESDE])</f>
        <v>#NAME?</v>
      </c>
      <c r="F34" s="10" t="e" vm="1">
        <f ca="1">_xlfn.XLOOKUP(Tabla79[[#This Row],[NOMBRE Y APELLIDO]],[1]!TFCONT[NOMBRES],[1]!TFCONT[HASTA])</f>
        <v>#NAME?</v>
      </c>
      <c r="G34" s="9">
        <v>25000</v>
      </c>
      <c r="H34" s="9">
        <v>0</v>
      </c>
      <c r="I34" s="9">
        <v>760</v>
      </c>
      <c r="J34" s="9">
        <v>717.5</v>
      </c>
      <c r="K34" s="9">
        <v>25</v>
      </c>
      <c r="L34" s="9">
        <v>23497.5</v>
      </c>
      <c r="M34" s="8" t="s">
        <v>8</v>
      </c>
    </row>
    <row r="35" spans="1:13" ht="30">
      <c r="A35" s="11" t="s">
        <v>15</v>
      </c>
      <c r="B35" s="11" t="s">
        <v>14</v>
      </c>
      <c r="C35" s="11" t="s">
        <v>9</v>
      </c>
      <c r="D35" s="11" t="s">
        <v>4</v>
      </c>
      <c r="E35" s="10" t="e" vm="1">
        <f ca="1">_xlfn.XLOOKUP(Tabla79[[#This Row],[NOMBRE Y APELLIDO]],[1]!TFCONT[NOMBRES],[1]!TFCONT[DESDE])</f>
        <v>#NAME?</v>
      </c>
      <c r="F35" s="10" t="e" vm="1">
        <f ca="1">_xlfn.XLOOKUP(Tabla79[[#This Row],[NOMBRE Y APELLIDO]],[1]!TFCONT[NOMBRES],[1]!TFCONT[HASTA])</f>
        <v>#NAME?</v>
      </c>
      <c r="G35" s="9">
        <v>22000</v>
      </c>
      <c r="H35" s="9">
        <v>0</v>
      </c>
      <c r="I35" s="9">
        <v>668.8</v>
      </c>
      <c r="J35" s="9">
        <v>631.4</v>
      </c>
      <c r="K35" s="9">
        <v>25.000000000000796</v>
      </c>
      <c r="L35" s="9">
        <v>20674.8</v>
      </c>
      <c r="M35" s="8" t="s">
        <v>3</v>
      </c>
    </row>
    <row r="36" spans="1:13">
      <c r="A36" s="11" t="s">
        <v>13</v>
      </c>
      <c r="B36" s="11" t="s">
        <v>12</v>
      </c>
      <c r="C36" s="11" t="s">
        <v>9</v>
      </c>
      <c r="D36" s="11" t="s">
        <v>4</v>
      </c>
      <c r="E36" s="10" t="e" vm="1">
        <f ca="1">_xlfn.XLOOKUP(Tabla79[[#This Row],[NOMBRE Y APELLIDO]],[1]!TFCONT[NOMBRES],[1]!TFCONT[DESDE])</f>
        <v>#NAME?</v>
      </c>
      <c r="F36" s="10" t="e" vm="1">
        <f ca="1">_xlfn.XLOOKUP(Tabla79[[#This Row],[NOMBRE Y APELLIDO]],[1]!TFCONT[NOMBRES],[1]!TFCONT[HASTA])</f>
        <v>#NAME?</v>
      </c>
      <c r="G36" s="14">
        <v>16500</v>
      </c>
      <c r="H36" s="14">
        <v>0</v>
      </c>
      <c r="I36" s="14">
        <v>501.6</v>
      </c>
      <c r="J36" s="14">
        <v>473.55</v>
      </c>
      <c r="K36" s="14">
        <v>24.999999999999602</v>
      </c>
      <c r="L36" s="14">
        <v>15499.85</v>
      </c>
      <c r="M36" s="8" t="s">
        <v>8</v>
      </c>
    </row>
    <row r="37" spans="1:13">
      <c r="A37" s="13" t="s">
        <v>11</v>
      </c>
      <c r="B37" s="13" t="s">
        <v>10</v>
      </c>
      <c r="C37" s="13" t="s">
        <v>9</v>
      </c>
      <c r="D37" s="11" t="s">
        <v>4</v>
      </c>
      <c r="E37" s="10" t="e" vm="1">
        <f ca="1">_xlfn.XLOOKUP(Tabla79[[#This Row],[NOMBRE Y APELLIDO]],[1]!TFCONT[NOMBRES],[1]!TFCONT[DESDE])</f>
        <v>#NAME?</v>
      </c>
      <c r="F37" s="10" t="e" vm="1">
        <f ca="1">_xlfn.XLOOKUP(Tabla79[[#This Row],[NOMBRE Y APELLIDO]],[1]!TFCONT[NOMBRES],[1]!TFCONT[HASTA])</f>
        <v>#NAME?</v>
      </c>
      <c r="G37" s="9">
        <v>15000</v>
      </c>
      <c r="H37" s="9">
        <v>0</v>
      </c>
      <c r="I37" s="9">
        <v>456</v>
      </c>
      <c r="J37" s="9">
        <v>430.5</v>
      </c>
      <c r="K37" s="9">
        <v>25</v>
      </c>
      <c r="L37" s="9">
        <v>14088.5</v>
      </c>
      <c r="M37" s="12" t="s">
        <v>8</v>
      </c>
    </row>
    <row r="38" spans="1:13">
      <c r="A38" s="11" t="s">
        <v>7</v>
      </c>
      <c r="B38" s="11" t="s">
        <v>6</v>
      </c>
      <c r="C38" s="11" t="s">
        <v>5</v>
      </c>
      <c r="D38" s="11" t="s">
        <v>4</v>
      </c>
      <c r="E38" s="10" t="e" vm="1">
        <f ca="1">_xlfn.XLOOKUP(Tabla79[[#This Row],[NOMBRE Y APELLIDO]],[1]!TFCONT[NOMBRES],[1]!TFCONT[DESDE])</f>
        <v>#NAME?</v>
      </c>
      <c r="F38" s="10" t="e" vm="1">
        <f ca="1">_xlfn.XLOOKUP(Tabla79[[#This Row],[NOMBRE Y APELLIDO]],[1]!TFCONT[NOMBRES],[1]!TFCONT[HASTA])</f>
        <v>#NAME?</v>
      </c>
      <c r="G38" s="9">
        <v>25000</v>
      </c>
      <c r="H38" s="9">
        <v>0</v>
      </c>
      <c r="I38" s="9">
        <v>760</v>
      </c>
      <c r="J38" s="9">
        <v>717.5</v>
      </c>
      <c r="K38" s="9">
        <v>25</v>
      </c>
      <c r="L38" s="9">
        <v>23497.5</v>
      </c>
      <c r="M38" s="8" t="s">
        <v>3</v>
      </c>
    </row>
    <row r="39" spans="1:13">
      <c r="A39" s="5" t="s">
        <v>2</v>
      </c>
      <c r="B39" s="5">
        <f>SUBTOTAL(103,Tabla79[CARGO])</f>
        <v>31</v>
      </c>
      <c r="C39" s="5"/>
      <c r="D39" s="5"/>
      <c r="E39" s="5"/>
      <c r="F39" s="5"/>
      <c r="G39" s="4">
        <f>SUBTOTAL(109,Tabla79[INGRESO BRUTO])</f>
        <v>989750</v>
      </c>
      <c r="H39" s="4">
        <f>SUBTOTAL(109,Tabla79[ISR])</f>
        <v>20428.730000000003</v>
      </c>
      <c r="I39" s="4">
        <f>SUBTOTAL(109,Tabla79[SFS])</f>
        <v>30088.399999999998</v>
      </c>
      <c r="J39" s="4">
        <f>SUBTOTAL(109,Tabla79[AFP])</f>
        <v>28405.829999999998</v>
      </c>
      <c r="K39" s="4">
        <f>SUBTOTAL(109,Tabla79[OTROS DESC.])</f>
        <v>5725.360000000006</v>
      </c>
      <c r="L39" s="4">
        <f>SUBTOTAL(109,Tabla79[INGRESO NETO])</f>
        <v>905101.67999999993</v>
      </c>
      <c r="M39" s="7"/>
    </row>
    <row r="40" spans="1:13">
      <c r="A40"/>
      <c r="B40"/>
      <c r="C40"/>
      <c r="D40"/>
      <c r="E40"/>
      <c r="F40" s="6"/>
      <c r="G40" s="6"/>
      <c r="H40" s="4"/>
      <c r="I40" s="4"/>
      <c r="J40" s="4"/>
      <c r="K40" s="4"/>
      <c r="L40" s="4"/>
      <c r="M40" s="4"/>
    </row>
    <row r="41" spans="1:13">
      <c r="A41" s="5"/>
      <c r="B41" s="5"/>
      <c r="C41" s="5"/>
      <c r="D41" s="5"/>
      <c r="E41" s="5"/>
      <c r="F41" s="5"/>
      <c r="G41" s="5"/>
      <c r="H41" s="4"/>
      <c r="I41" s="4"/>
      <c r="J41" s="4"/>
      <c r="K41" s="4"/>
      <c r="L41" s="4"/>
      <c r="M41" s="4"/>
    </row>
    <row r="42" spans="1:13">
      <c r="A42" s="5"/>
      <c r="B42" s="5"/>
      <c r="C42" s="5"/>
      <c r="D42" s="5"/>
      <c r="E42" s="5"/>
      <c r="F42" s="5"/>
      <c r="G42" s="5"/>
      <c r="H42" s="4"/>
      <c r="I42" s="4"/>
      <c r="J42" s="4"/>
      <c r="K42" s="4"/>
      <c r="L42" s="4"/>
      <c r="M42" s="4"/>
    </row>
    <row r="43" spans="1:13">
      <c r="A43" s="5"/>
      <c r="B43" s="5"/>
      <c r="C43" s="5"/>
      <c r="D43" s="5"/>
      <c r="E43" s="5"/>
      <c r="F43" s="5"/>
      <c r="G43" s="5"/>
      <c r="H43" s="4"/>
      <c r="I43" s="4"/>
      <c r="J43" s="4"/>
      <c r="K43" s="4"/>
      <c r="L43" s="4"/>
      <c r="M43" s="4"/>
    </row>
    <row r="44" spans="1:13">
      <c r="A44" s="3" t="s">
        <v>1</v>
      </c>
      <c r="B44" s="3"/>
    </row>
    <row r="45" spans="1:13">
      <c r="A45" s="2" t="s">
        <v>0</v>
      </c>
      <c r="B45" s="2"/>
    </row>
  </sheetData>
  <conditionalFormatting sqref="A40:B40">
    <cfRule type="duplicateValues" dxfId="0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EA2C-1921-4292-8CAB-539596FC3BF9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CONTRATADOS</vt:lpstr>
      <vt:lpstr>Hoja1</vt:lpstr>
      <vt:lpstr>CONTRATADOS!Área_de_impresión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2021-12-28T13:53:40Z</dcterms:created>
  <dcterms:modified xsi:type="dcterms:W3CDTF">2021-12-28T13:54:11Z</dcterms:modified>
</cp:coreProperties>
</file>